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461" windowWidth="7500" windowHeight="10455" tabRatio="702" firstSheet="9" activeTab="13"/>
  </bookViews>
  <sheets>
    <sheet name="1 étap" sheetId="1" r:id="rId1"/>
    <sheet name="2 étap" sheetId="2" r:id="rId2"/>
    <sheet name="3 étap" sheetId="3" r:id="rId3"/>
    <sheet name="4 étap" sheetId="4" r:id="rId4"/>
    <sheet name="5 étap" sheetId="5" r:id="rId5"/>
    <sheet name="6 étap" sheetId="6" r:id="rId6"/>
    <sheet name="7 étap" sheetId="7" r:id="rId7"/>
    <sheet name="8 étap" sheetId="8" r:id="rId8"/>
    <sheet name="9 étap" sheetId="9" r:id="rId9"/>
    <sheet name="10 étap" sheetId="10" r:id="rId10"/>
    <sheet name="11 étap" sheetId="11" r:id="rId11"/>
    <sheet name="12 étap" sheetId="12" r:id="rId12"/>
    <sheet name="13 étap" sheetId="13" r:id="rId13"/>
    <sheet name="14 étap" sheetId="14" r:id="rId14"/>
    <sheet name="récap" sheetId="15" r:id="rId15"/>
    <sheet name="DEPARTEMENTS" sheetId="16" r:id="rId16"/>
    <sheet name="LISTE_ETAP_DEP" sheetId="17" r:id="rId17"/>
    <sheet name="DPT" sheetId="18" r:id="rId18"/>
  </sheets>
  <definedNames>
    <definedName name="Excel_BuiltIn_Print_Area_12">'12 étap'!$A$1:$K$44</definedName>
    <definedName name="Excel_BuiltIn_Print_Area_2">'2 étap'!$A$1:$K$55</definedName>
    <definedName name="Excel_BuiltIn_Print_Area_8">'8 étap'!$A$1:$K$40</definedName>
    <definedName name="Excel_BuiltIn_Print_Area_9">'9 étap'!$A$1:$K$41</definedName>
    <definedName name="_xlnm.Print_Area" localSheetId="0">'1 étap'!$A$1:$K$56</definedName>
    <definedName name="_xlnm.Print_Area" localSheetId="9">'10 étap'!$A$1:$K$55</definedName>
    <definedName name="_xlnm.Print_Area" localSheetId="10">'11 étap'!$A$1:$K$56</definedName>
    <definedName name="_xlnm.Print_Area" localSheetId="11">'12 étap'!$A$1:$K$55</definedName>
    <definedName name="_xlnm.Print_Area" localSheetId="12">'13 étap'!$A$1:$K$55</definedName>
    <definedName name="_xlnm.Print_Area" localSheetId="13">'14 étap'!$A$1:$K$66</definedName>
    <definedName name="_xlnm.Print_Area" localSheetId="1">'2 étap'!$A$1:$K$55</definedName>
    <definedName name="_xlnm.Print_Area" localSheetId="2">'3 étap'!$A$1:$K$55</definedName>
    <definedName name="_xlnm.Print_Area" localSheetId="3">'4 étap'!$A$1:$K$56</definedName>
    <definedName name="_xlnm.Print_Area" localSheetId="4">'5 étap'!$A$1:$K$56</definedName>
    <definedName name="_xlnm.Print_Area" localSheetId="5">'6 étap'!$A$1:$K$60</definedName>
    <definedName name="_xlnm.Print_Area" localSheetId="6">'7 étap'!$A$1:$K$55</definedName>
    <definedName name="_xlnm.Print_Area" localSheetId="7">'8 étap'!$A$1:$K$55</definedName>
    <definedName name="_xlnm.Print_Area" localSheetId="8">'9 étap'!$A$1:$K$55</definedName>
    <definedName name="_xlnm.Print_Area" localSheetId="15">'DEPARTEMENTS'!$A$1:$D$117</definedName>
    <definedName name="_xlnm.Print_Area" localSheetId="17">'DPT'!$A$1:$E$45</definedName>
    <definedName name="_xlnm.Print_Area" localSheetId="16">'LISTE_ETAP_DEP'!$A$1:$B$144</definedName>
    <definedName name="_xlnm.Print_Area" localSheetId="14">'récap'!$A$3:$M$42</definedName>
  </definedNames>
  <calcPr fullCalcOnLoad="1"/>
</workbook>
</file>

<file path=xl/sharedStrings.xml><?xml version="1.0" encoding="utf-8"?>
<sst xmlns="http://schemas.openxmlformats.org/spreadsheetml/2006/main" count="1718" uniqueCount="828">
  <si>
    <t>LA FRANCE EN COURANT</t>
  </si>
  <si>
    <t>Vitesse km/h</t>
  </si>
  <si>
    <t>Pour</t>
  </si>
  <si>
    <t>Km</t>
  </si>
  <si>
    <t>Feuille d'itinéraire détaillé</t>
  </si>
  <si>
    <t>km</t>
  </si>
  <si>
    <t>Départ matin</t>
  </si>
  <si>
    <t>Lieu</t>
  </si>
  <si>
    <t>ROUTE</t>
  </si>
  <si>
    <t>Altitude</t>
  </si>
  <si>
    <t>Heures de passages</t>
  </si>
  <si>
    <t>Départ 2ème 1/2 étape</t>
  </si>
  <si>
    <t>Int</t>
  </si>
  <si>
    <t>à parcourir</t>
  </si>
  <si>
    <t>parcourus</t>
  </si>
  <si>
    <t>Suivie</t>
  </si>
  <si>
    <t>16km/h</t>
  </si>
  <si>
    <t>15km/h</t>
  </si>
  <si>
    <t>14 km/h</t>
  </si>
  <si>
    <t>13 km/h</t>
  </si>
  <si>
    <t>12 km/h</t>
  </si>
  <si>
    <t>Départ 2è demi étape</t>
  </si>
  <si>
    <t>1er</t>
  </si>
  <si>
    <t>2ème</t>
  </si>
  <si>
    <t>BERNAY</t>
  </si>
  <si>
    <t>1/2 ETAPE</t>
  </si>
  <si>
    <t>N°</t>
  </si>
  <si>
    <t>ETAPE</t>
  </si>
  <si>
    <t>CP</t>
  </si>
  <si>
    <t>Départ</t>
  </si>
  <si>
    <t>Commune</t>
  </si>
  <si>
    <t xml:space="preserve">1e </t>
  </si>
  <si>
    <t xml:space="preserve">2e </t>
  </si>
  <si>
    <t xml:space="preserve">3e </t>
  </si>
  <si>
    <t xml:space="preserve">4e </t>
  </si>
  <si>
    <t xml:space="preserve">5e </t>
  </si>
  <si>
    <t xml:space="preserve">6e </t>
  </si>
  <si>
    <t xml:space="preserve">7e </t>
  </si>
  <si>
    <t xml:space="preserve">8e </t>
  </si>
  <si>
    <t xml:space="preserve">9e </t>
  </si>
  <si>
    <t>10e</t>
  </si>
  <si>
    <t>11e</t>
  </si>
  <si>
    <t>12e</t>
  </si>
  <si>
    <t>13e</t>
  </si>
  <si>
    <t>14e</t>
  </si>
  <si>
    <t>Petit déjeuner à partir du KM</t>
  </si>
  <si>
    <t>1/2Moitiée de la 1ère demie étape</t>
  </si>
  <si>
    <t>KM</t>
  </si>
  <si>
    <t xml:space="preserve">départ de </t>
  </si>
  <si>
    <t>Etapes départements</t>
  </si>
  <si>
    <t>27 EURE</t>
  </si>
  <si>
    <t>Départements  Etapes</t>
  </si>
  <si>
    <t>19ème Tour</t>
  </si>
  <si>
    <t>1ère étape :St NICOLAS    MONTDIDIER</t>
  </si>
  <si>
    <t>Lundi 16 juillet 2007</t>
  </si>
  <si>
    <t>2ème étape :  MONTDIDIER   CHALONS EN CHAMPAGNE</t>
  </si>
  <si>
    <t>Mardi 17 juillet 2007</t>
  </si>
  <si>
    <t>3ème étape  CHALON EN CHAMPAGNE    PONT A MOUSSON</t>
  </si>
  <si>
    <t>4ème étape :PONT A MOUSSON   BARR</t>
  </si>
  <si>
    <t>Mercredi 18 juillet 2007</t>
  </si>
  <si>
    <t>Jeudi 19  juillet 2007</t>
  </si>
  <si>
    <t>5ème étape : BARR  DELLE</t>
  </si>
  <si>
    <t>6ème étape : DELLE  PONTARLIER</t>
  </si>
  <si>
    <t>Samedi 21 juillet 2007</t>
  </si>
  <si>
    <t>7ème étape : PONTERLIER  PUBLIER</t>
  </si>
  <si>
    <t>Dimanche 22 juillet 2007</t>
  </si>
  <si>
    <t>Lundi 23 juillet 2007</t>
  </si>
  <si>
    <t>Mardi 24 juillet 2007</t>
  </si>
  <si>
    <t>Mercredi 25  juillet 2007</t>
  </si>
  <si>
    <t>Jeudi 26 juillet 2007</t>
  </si>
  <si>
    <t>Vendredi 27  juillet 2007</t>
  </si>
  <si>
    <t>Samedi 28 juillet 2007</t>
  </si>
  <si>
    <t>14ème  étape : CHARTES  BERNAY</t>
  </si>
  <si>
    <t>St NICOLAS D'ALIERMONT</t>
  </si>
  <si>
    <t>MONTDIDIER</t>
  </si>
  <si>
    <t>CHALONS EN CHAMPAGNE</t>
  </si>
  <si>
    <t>PONT A MOUSSON</t>
  </si>
  <si>
    <t>BARR</t>
  </si>
  <si>
    <t>DELL</t>
  </si>
  <si>
    <t>PUBLIER</t>
  </si>
  <si>
    <t>AMBERIEU</t>
  </si>
  <si>
    <t>MARSANNAY</t>
  </si>
  <si>
    <t>St AMAND en Puisaye</t>
  </si>
  <si>
    <t>19è Tour</t>
  </si>
  <si>
    <t>25 DOUBS</t>
  </si>
  <si>
    <t>Inter N57 D6</t>
  </si>
  <si>
    <t>D6</t>
  </si>
  <si>
    <t>N57</t>
  </si>
  <si>
    <t>YVERDON</t>
  </si>
  <si>
    <t>ROMONT</t>
  </si>
  <si>
    <t>BULLE</t>
  </si>
  <si>
    <t>CHÂTEAU D'OEX</t>
  </si>
  <si>
    <t>AIGLE</t>
  </si>
  <si>
    <t>Frontière FRANçAISE</t>
  </si>
  <si>
    <t>Frontière SUISSE (Grande Rue)</t>
  </si>
  <si>
    <t>Ste CROIX (Avenue des Alpes)</t>
  </si>
  <si>
    <t>Donneloye</t>
  </si>
  <si>
    <t>Thierrens</t>
  </si>
  <si>
    <t>MOUDON (Route de Siviriez)</t>
  </si>
  <si>
    <t>Ursy</t>
  </si>
  <si>
    <t>Siviriez</t>
  </si>
  <si>
    <t>Mézieres</t>
  </si>
  <si>
    <t>Intersection R N° 12</t>
  </si>
  <si>
    <t>Gruyères R N° 190</t>
  </si>
  <si>
    <t>CHÂTEAU D'OEX R N° 11</t>
  </si>
  <si>
    <t>Col des Mosses</t>
  </si>
  <si>
    <t>Vionnaz</t>
  </si>
  <si>
    <t>N 5</t>
  </si>
  <si>
    <t>Meillerie</t>
  </si>
  <si>
    <t>EVIAN D 21</t>
  </si>
  <si>
    <t>D 21</t>
  </si>
  <si>
    <t>76 SEINE MARITIME</t>
  </si>
  <si>
    <t>St NICOLAS D'ALIERMONT D56</t>
  </si>
  <si>
    <t>Pourville sur Mer</t>
  </si>
  <si>
    <t>D 55</t>
  </si>
  <si>
    <t>Hautot sur Mer</t>
  </si>
  <si>
    <t>Colmesnil-Manneville</t>
  </si>
  <si>
    <t>Auppegard</t>
  </si>
  <si>
    <t>Int D 55 D 23</t>
  </si>
  <si>
    <t>D 23</t>
  </si>
  <si>
    <t>Saint Mards</t>
  </si>
  <si>
    <t>Val de Saâne D 2</t>
  </si>
  <si>
    <t>Int N 29 D 2</t>
  </si>
  <si>
    <t>D 2</t>
  </si>
  <si>
    <t>D 97</t>
  </si>
  <si>
    <t>La Houssaye Béranger  D97</t>
  </si>
  <si>
    <t>Frichemesnil D25</t>
  </si>
  <si>
    <t>D 25</t>
  </si>
  <si>
    <t>D 57</t>
  </si>
  <si>
    <t>Int D 151 D57</t>
  </si>
  <si>
    <t>Critot</t>
  </si>
  <si>
    <t>Int D 919  D 96</t>
  </si>
  <si>
    <t>D 96</t>
  </si>
  <si>
    <t>D 919</t>
  </si>
  <si>
    <t>Bosc Roger sur buchy</t>
  </si>
  <si>
    <t>D 61</t>
  </si>
  <si>
    <t>Bosc Edeline</t>
  </si>
  <si>
    <t>D 13</t>
  </si>
  <si>
    <t>Rouvray Catillon D13</t>
  </si>
  <si>
    <t>FORGES LES EAUX</t>
  </si>
  <si>
    <t>D 1</t>
  </si>
  <si>
    <t>FORGES LES EAUX D 919</t>
  </si>
  <si>
    <t>Gaillefontaine</t>
  </si>
  <si>
    <t>FORMERIE D 124</t>
  </si>
  <si>
    <t>D 124</t>
  </si>
  <si>
    <t>Feuquières</t>
  </si>
  <si>
    <t>GRANDVILLIERS D 151</t>
  </si>
  <si>
    <t>D 151</t>
  </si>
  <si>
    <t>Int D 151 D 553</t>
  </si>
  <si>
    <t>D 553</t>
  </si>
  <si>
    <t>Conteville</t>
  </si>
  <si>
    <t>Catheux D 106</t>
  </si>
  <si>
    <t>Fontaine Bonneleau D65</t>
  </si>
  <si>
    <t>D 65</t>
  </si>
  <si>
    <t>Villers Viconte Vc</t>
  </si>
  <si>
    <t>VC</t>
  </si>
  <si>
    <t>Paillart D 14</t>
  </si>
  <si>
    <t>D 14</t>
  </si>
  <si>
    <t>Int D14 D 109</t>
  </si>
  <si>
    <t>D 109</t>
  </si>
  <si>
    <t xml:space="preserve"> </t>
  </si>
  <si>
    <t>Quiry le Sec</t>
  </si>
  <si>
    <t>Coullemelle</t>
  </si>
  <si>
    <t>D 56</t>
  </si>
  <si>
    <t>80 SOMME</t>
  </si>
  <si>
    <t>60 OISE</t>
  </si>
  <si>
    <t>D27</t>
  </si>
  <si>
    <t>MONTDIDIER depart décalé 10 Km</t>
  </si>
  <si>
    <t>Boulogne la Grasse</t>
  </si>
  <si>
    <t>D 938</t>
  </si>
  <si>
    <t>LASSIGNY D 64</t>
  </si>
  <si>
    <t>Thiescourt D 57</t>
  </si>
  <si>
    <t>D 64</t>
  </si>
  <si>
    <t>RIBECOURT</t>
  </si>
  <si>
    <t>D 40</t>
  </si>
  <si>
    <t>Tracy le Mont D 16</t>
  </si>
  <si>
    <t>D 16</t>
  </si>
  <si>
    <t>ATTICHY D 81</t>
  </si>
  <si>
    <t>D 81</t>
  </si>
  <si>
    <t>Vic sur Aisne D 91</t>
  </si>
  <si>
    <t>D 91</t>
  </si>
  <si>
    <t>Fontenoy</t>
  </si>
  <si>
    <t>Pommiers D 6</t>
  </si>
  <si>
    <t>D 6</t>
  </si>
  <si>
    <t>Mercin et Vaux D 942</t>
  </si>
  <si>
    <t>D 942</t>
  </si>
  <si>
    <t>Vauxbuin D 913</t>
  </si>
  <si>
    <t>D 913</t>
  </si>
  <si>
    <t>Int D1 rue Jacquin</t>
  </si>
  <si>
    <t>Rue Val</t>
  </si>
  <si>
    <t>D 129</t>
  </si>
  <si>
    <t>Cuiry Housse D 226</t>
  </si>
  <si>
    <t>D 226</t>
  </si>
  <si>
    <t>Quincy sous le Mont</t>
  </si>
  <si>
    <t>Mont Notre Dame D 83</t>
  </si>
  <si>
    <t>D 83</t>
  </si>
  <si>
    <t>Saint Thibaut</t>
  </si>
  <si>
    <t>Int D1 D 129</t>
  </si>
  <si>
    <t>Int D967 D 484 VC</t>
  </si>
  <si>
    <t>D 484</t>
  </si>
  <si>
    <t>D 386</t>
  </si>
  <si>
    <t>D 27</t>
  </si>
  <si>
    <t>D 26</t>
  </si>
  <si>
    <t>Gueux D 26</t>
  </si>
  <si>
    <t>Sermiers</t>
  </si>
  <si>
    <t xml:space="preserve">Int N 51 D 26 </t>
  </si>
  <si>
    <t>Verzenay</t>
  </si>
  <si>
    <t>Verzy</t>
  </si>
  <si>
    <t>D 37</t>
  </si>
  <si>
    <t>Ambonnay D 37</t>
  </si>
  <si>
    <t>Condé sur Marne D 1</t>
  </si>
  <si>
    <t xml:space="preserve"> D 1 </t>
  </si>
  <si>
    <t>Juvigny</t>
  </si>
  <si>
    <t>Saint Gilles D 386</t>
  </si>
  <si>
    <t>51 MARNE</t>
  </si>
  <si>
    <t>D 54</t>
  </si>
  <si>
    <t>Saint Jean sur Moivre D 1</t>
  </si>
  <si>
    <t>Moivre D54</t>
  </si>
  <si>
    <t>Int D 994 D 54</t>
  </si>
  <si>
    <t>Somme Yèvre D73</t>
  </si>
  <si>
    <t>D 73</t>
  </si>
  <si>
    <t>D 85</t>
  </si>
  <si>
    <t>Dampierre le Château D 85</t>
  </si>
  <si>
    <t>Voilemont</t>
  </si>
  <si>
    <t>Sainte MENEHOULD</t>
  </si>
  <si>
    <t>Florent en Argonne D 84</t>
  </si>
  <si>
    <t>D 84</t>
  </si>
  <si>
    <t>Int D 84 D 2</t>
  </si>
  <si>
    <t>Int D 2 D 38</t>
  </si>
  <si>
    <t>D 38</t>
  </si>
  <si>
    <t>55 MEUSE</t>
  </si>
  <si>
    <t>Avocourt</t>
  </si>
  <si>
    <t>Chattancourt</t>
  </si>
  <si>
    <t>Esnes en Argonne</t>
  </si>
  <si>
    <t>Int D123 D 38</t>
  </si>
  <si>
    <t>Marre</t>
  </si>
  <si>
    <t>D 2b</t>
  </si>
  <si>
    <t>Int D 2b D 964</t>
  </si>
  <si>
    <t>D 964</t>
  </si>
  <si>
    <t>Belleville sur Meuse</t>
  </si>
  <si>
    <t>Thierville sur Meuse</t>
  </si>
  <si>
    <t>Bras sur Meuse D 913</t>
  </si>
  <si>
    <t>Douaumont</t>
  </si>
  <si>
    <t>Int N 3 D913 D 24 a</t>
  </si>
  <si>
    <t>D 24A</t>
  </si>
  <si>
    <t>Moulainville D 24</t>
  </si>
  <si>
    <t>D 24</t>
  </si>
  <si>
    <t>Haudiomont D 54</t>
  </si>
  <si>
    <t>D  54</t>
  </si>
  <si>
    <t>Int D54  D 21</t>
  </si>
  <si>
    <t>FRESNES en Woêvre D 908</t>
  </si>
  <si>
    <t>D 908</t>
  </si>
  <si>
    <t>Int D 908 D 901  D 179</t>
  </si>
  <si>
    <t>D 179</t>
  </si>
  <si>
    <t>Pannes VC</t>
  </si>
  <si>
    <t>Euvezin</t>
  </si>
  <si>
    <t>Int VC  D 3  D 89</t>
  </si>
  <si>
    <t>D 89</t>
  </si>
  <si>
    <t>Vilcey sur Trey</t>
  </si>
  <si>
    <t>Villers sous Prény VC</t>
  </si>
  <si>
    <t>D 952</t>
  </si>
  <si>
    <t>D 48</t>
  </si>
  <si>
    <t>DIEPPE Bd Ml FOCH D 75</t>
  </si>
  <si>
    <t>D 75</t>
  </si>
  <si>
    <t>OFFRANVILLE</t>
  </si>
  <si>
    <t>BACQUEVILLE  en Caux</t>
  </si>
  <si>
    <t>BUCHY D 919</t>
  </si>
  <si>
    <t>D 106</t>
  </si>
  <si>
    <t>Cantigny D 26</t>
  </si>
  <si>
    <t>Cormeilles</t>
  </si>
  <si>
    <r>
      <t>Rollot Limite Dept Oise D 27</t>
    </r>
    <r>
      <rPr>
        <b/>
        <sz val="10"/>
        <rFont val="Arial"/>
        <family val="2"/>
      </rPr>
      <t xml:space="preserve"> (Départ)</t>
    </r>
  </si>
  <si>
    <r>
      <t xml:space="preserve">Pogny D 54 </t>
    </r>
    <r>
      <rPr>
        <b/>
        <sz val="10"/>
        <color indexed="8"/>
        <rFont val="Arial"/>
        <family val="2"/>
      </rPr>
      <t>( Départ )</t>
    </r>
  </si>
  <si>
    <t>VARENNES en Argonne</t>
  </si>
  <si>
    <t>CHARNY sur Meuse D 2b</t>
  </si>
  <si>
    <t>N 44</t>
  </si>
  <si>
    <t>CHARTRES D6</t>
  </si>
  <si>
    <t>D 5</t>
  </si>
  <si>
    <t>Saint Prest</t>
  </si>
  <si>
    <t>Saint Piat</t>
  </si>
  <si>
    <t>Villiers le  Morhier</t>
  </si>
  <si>
    <t>D 116</t>
  </si>
  <si>
    <t>MAINTENON D 116</t>
  </si>
  <si>
    <t>Broué</t>
  </si>
  <si>
    <t>Marolles</t>
  </si>
  <si>
    <t>Bû D 115</t>
  </si>
  <si>
    <t>D 115</t>
  </si>
  <si>
    <t>D115 7</t>
  </si>
  <si>
    <t>D21 2</t>
  </si>
  <si>
    <t>Rouvres  D21 2</t>
  </si>
  <si>
    <t>Anet D 68</t>
  </si>
  <si>
    <t>D 68</t>
  </si>
  <si>
    <t>Saussay</t>
  </si>
  <si>
    <t>Mouettes D 555</t>
  </si>
  <si>
    <t>D 555</t>
  </si>
  <si>
    <t>D 32</t>
  </si>
  <si>
    <t>Jumelles</t>
  </si>
  <si>
    <t>Avrilly D 74</t>
  </si>
  <si>
    <t>D 74</t>
  </si>
  <si>
    <t>Les Baux Ste  Croix</t>
  </si>
  <si>
    <t>La Bonneville sur Iton</t>
  </si>
  <si>
    <t>La Bonneville sur Iton D 167</t>
  </si>
  <si>
    <t>D 167</t>
  </si>
  <si>
    <t>Louversey D 32</t>
  </si>
  <si>
    <t>Les Authieux</t>
  </si>
  <si>
    <t>BEAUMONT le ROGER D 133</t>
  </si>
  <si>
    <t>D 133</t>
  </si>
  <si>
    <t>Barc VC</t>
  </si>
  <si>
    <t>BESSANS</t>
  </si>
  <si>
    <t>LA MURE</t>
  </si>
  <si>
    <t>Saint ANDRE de L'Eure D 32</t>
  </si>
  <si>
    <t>Glisolles</t>
  </si>
  <si>
    <t>D 120</t>
  </si>
  <si>
    <t>PONT A MOUSSON D 120</t>
  </si>
  <si>
    <t>Atton</t>
  </si>
  <si>
    <t>NOMENY D 913</t>
  </si>
  <si>
    <t>Aulnois sur Seille</t>
  </si>
  <si>
    <t>D 45</t>
  </si>
  <si>
    <t>DELME D 20</t>
  </si>
  <si>
    <t>D 20</t>
  </si>
  <si>
    <t>D 155M</t>
  </si>
  <si>
    <t>Lemoncourt D 155M</t>
  </si>
  <si>
    <t>Oron</t>
  </si>
  <si>
    <t>Inter D 913 D 45</t>
  </si>
  <si>
    <t>D 174F</t>
  </si>
  <si>
    <t>Bréhain VC</t>
  </si>
  <si>
    <t>Inter N 74 VC</t>
  </si>
  <si>
    <t>Inter D 20 D 174F</t>
  </si>
  <si>
    <t>Bellange</t>
  </si>
  <si>
    <t>Haboudange D 79</t>
  </si>
  <si>
    <t>D 79</t>
  </si>
  <si>
    <t>Conthil D 999</t>
  </si>
  <si>
    <t>D 999</t>
  </si>
  <si>
    <t>DIEUZE</t>
  </si>
  <si>
    <t>Gelucourt</t>
  </si>
  <si>
    <t>Maizières les Vic D40</t>
  </si>
  <si>
    <t>Moussey</t>
  </si>
  <si>
    <t>Igney</t>
  </si>
  <si>
    <t>D 7</t>
  </si>
  <si>
    <t>BLAMONT D20</t>
  </si>
  <si>
    <t>Nonhigny</t>
  </si>
  <si>
    <t>D 992</t>
  </si>
  <si>
    <t>D 392</t>
  </si>
  <si>
    <t>Vexaincourt</t>
  </si>
  <si>
    <t>Col de DANON</t>
  </si>
  <si>
    <t>Rothau D 130</t>
  </si>
  <si>
    <t>D 130</t>
  </si>
  <si>
    <t>D 214</t>
  </si>
  <si>
    <t>Inter D 130  D 214</t>
  </si>
  <si>
    <t>Inter D 392 A D 392</t>
  </si>
  <si>
    <t>Inter  D 214 D 426</t>
  </si>
  <si>
    <t>D 426</t>
  </si>
  <si>
    <t>Inter  D 426 D 526</t>
  </si>
  <si>
    <t>D 526</t>
  </si>
  <si>
    <t>Inter  D 526 D 33</t>
  </si>
  <si>
    <t>Inter  D 33 D 109</t>
  </si>
  <si>
    <t>D 33</t>
  </si>
  <si>
    <t>Inter  D 109 D 854</t>
  </si>
  <si>
    <t>D 854</t>
  </si>
  <si>
    <t>88 VOSGES</t>
  </si>
  <si>
    <t>67 BAS RHIN</t>
  </si>
  <si>
    <t>Mont St Odile</t>
  </si>
  <si>
    <t>D 253</t>
  </si>
  <si>
    <t>int D35    D253 près de Ittenwiller</t>
  </si>
  <si>
    <t>Triembach au Val D 424</t>
  </si>
  <si>
    <t>D 424</t>
  </si>
  <si>
    <t>D 39</t>
  </si>
  <si>
    <t>D 155</t>
  </si>
  <si>
    <t>Fouchy D 155</t>
  </si>
  <si>
    <t>Col de Fouchy</t>
  </si>
  <si>
    <t>D 459</t>
  </si>
  <si>
    <t>D 48L</t>
  </si>
  <si>
    <t>Lièpvre D 459</t>
  </si>
  <si>
    <t>Ste MARIE aux MINES D 48</t>
  </si>
  <si>
    <t>Col des Bagenelles D 148</t>
  </si>
  <si>
    <t>D 148</t>
  </si>
  <si>
    <t>Col du Bonhomme</t>
  </si>
  <si>
    <t>Col du Calvaire</t>
  </si>
  <si>
    <t>Col de la Schlucht</t>
  </si>
  <si>
    <t>D 430</t>
  </si>
  <si>
    <t>int D34a D 430</t>
  </si>
  <si>
    <t>Col du Herrenberg</t>
  </si>
  <si>
    <t>int D431 D 430</t>
  </si>
  <si>
    <t>Lautenbach D 40</t>
  </si>
  <si>
    <t>int D40-3 D 40</t>
  </si>
  <si>
    <t>int D40 D 18e</t>
  </si>
  <si>
    <t>D 18e</t>
  </si>
  <si>
    <t>Westhalten VC</t>
  </si>
  <si>
    <t>ROUFFACH</t>
  </si>
  <si>
    <t>ROUFFACH D 15</t>
  </si>
  <si>
    <t>Gundolsheim</t>
  </si>
  <si>
    <t>Raedersheim</t>
  </si>
  <si>
    <t>Feldkirch D 44</t>
  </si>
  <si>
    <t>D 44</t>
  </si>
  <si>
    <t>Bollwiller D 19</t>
  </si>
  <si>
    <t>D 19</t>
  </si>
  <si>
    <t>Wittelsheim</t>
  </si>
  <si>
    <t>Reiningue</t>
  </si>
  <si>
    <t>Heimsbrunn</t>
  </si>
  <si>
    <t>Galfingue D 18-2</t>
  </si>
  <si>
    <t>D 18-2</t>
  </si>
  <si>
    <t>Hagenbach</t>
  </si>
  <si>
    <t>D 103</t>
  </si>
  <si>
    <t>Manspach</t>
  </si>
  <si>
    <t>Romagny</t>
  </si>
  <si>
    <t>Chavannes les Grands</t>
  </si>
  <si>
    <t>Vellescot</t>
  </si>
  <si>
    <t>Boron</t>
  </si>
  <si>
    <t>D 3</t>
  </si>
  <si>
    <t xml:space="preserve">90 TERRITOIRE DE BELFORT </t>
  </si>
  <si>
    <t>St Dizier l'Evêque D 26</t>
  </si>
  <si>
    <t>Croix</t>
  </si>
  <si>
    <t>Abbévillers</t>
  </si>
  <si>
    <t>D 482</t>
  </si>
  <si>
    <t>D 480</t>
  </si>
  <si>
    <t>Blamont D 35</t>
  </si>
  <si>
    <t>D 35</t>
  </si>
  <si>
    <t>Pierrefontaine les Blamont D 121</t>
  </si>
  <si>
    <t>D 121</t>
  </si>
  <si>
    <t>Chamesol D 147</t>
  </si>
  <si>
    <t>D 147</t>
  </si>
  <si>
    <t>Int  D 147 D 121</t>
  </si>
  <si>
    <t>St HIPPOLYTE D 437 c</t>
  </si>
  <si>
    <t>D437 c</t>
  </si>
  <si>
    <t>Vaufrey</t>
  </si>
  <si>
    <t>Glère D 201 e</t>
  </si>
  <si>
    <t>D201 e</t>
  </si>
  <si>
    <t>Indevillers D 134</t>
  </si>
  <si>
    <t>D 134</t>
  </si>
  <si>
    <t>Les Plains et Grands Essarts D 201</t>
  </si>
  <si>
    <t>D 201</t>
  </si>
  <si>
    <t>Trévillers D 437 b</t>
  </si>
  <si>
    <t>D 437b</t>
  </si>
  <si>
    <t>Fessevillers</t>
  </si>
  <si>
    <t>Int  D 437 b D 437 a</t>
  </si>
  <si>
    <t>D 437 a</t>
  </si>
  <si>
    <t>Col de la Vierge</t>
  </si>
  <si>
    <t>Damprichard D 201</t>
  </si>
  <si>
    <t>Charquemont D 464</t>
  </si>
  <si>
    <t>D 464</t>
  </si>
  <si>
    <t>Int  D 464 b D 414</t>
  </si>
  <si>
    <t>D 414</t>
  </si>
  <si>
    <t>Le Bizot</t>
  </si>
  <si>
    <t>Int  VC  D 329 a</t>
  </si>
  <si>
    <t>D 329 a</t>
  </si>
  <si>
    <t>Int  D 329a  D 461  VC</t>
  </si>
  <si>
    <t>D 311</t>
  </si>
  <si>
    <t>D 15</t>
  </si>
  <si>
    <t>8ème étape : PUBLIER  - BESSANS</t>
  </si>
  <si>
    <t>74 HAUTE SAVOIE</t>
  </si>
  <si>
    <t>PUBLIER départ décalé 54 km</t>
  </si>
  <si>
    <t>D12</t>
  </si>
  <si>
    <t>D909</t>
  </si>
  <si>
    <t>73 SAVOIE</t>
  </si>
  <si>
    <t>Col des Saisies</t>
  </si>
  <si>
    <t>Beaufort D925</t>
  </si>
  <si>
    <t>Annemasse</t>
  </si>
  <si>
    <t>Bonneville</t>
  </si>
  <si>
    <t>Pontchy  D 12  (Départ)</t>
  </si>
  <si>
    <t>D 12</t>
  </si>
  <si>
    <t>Le Petit Bornand les Glières</t>
  </si>
  <si>
    <t>St Jean de Sixt</t>
  </si>
  <si>
    <t>La Clusaz   D 909</t>
  </si>
  <si>
    <t>Flumet D 218 b</t>
  </si>
  <si>
    <t xml:space="preserve"> D 218 b</t>
  </si>
  <si>
    <t>Int D 218 b D 925</t>
  </si>
  <si>
    <t>D 925</t>
  </si>
  <si>
    <t>D 902</t>
  </si>
  <si>
    <t xml:space="preserve">Col des Aravis </t>
  </si>
  <si>
    <t>Cormet de Roselend D 902</t>
  </si>
  <si>
    <t>Ste Foy Tarentaise</t>
  </si>
  <si>
    <t>Val d'Isere</t>
  </si>
  <si>
    <t>Col de l'Iseran</t>
  </si>
  <si>
    <t>9ème étape :BESSAN – LA MURE</t>
  </si>
  <si>
    <t>Col du télégraphe</t>
  </si>
  <si>
    <t>Col du Galibier</t>
  </si>
  <si>
    <t>38 ISERE</t>
  </si>
  <si>
    <t>Termignon</t>
  </si>
  <si>
    <t>N6</t>
  </si>
  <si>
    <t>LANSLEBOURG N 6</t>
  </si>
  <si>
    <t>N 6</t>
  </si>
  <si>
    <t xml:space="preserve"> D 902</t>
  </si>
  <si>
    <t>Valloire</t>
  </si>
  <si>
    <t>Col du Lautaret N 91</t>
  </si>
  <si>
    <t>N 91</t>
  </si>
  <si>
    <t>Int N 91 D 25</t>
  </si>
  <si>
    <t>D 25 a</t>
  </si>
  <si>
    <t>Clavans en Haut Oisans D 25 a</t>
  </si>
  <si>
    <t>D 211</t>
  </si>
  <si>
    <t>Col de Sarenne</t>
  </si>
  <si>
    <t>Alpe d'Huez D 211</t>
  </si>
  <si>
    <t>Le Bourg d'Oisans N 91</t>
  </si>
  <si>
    <t>Int N 91 D 526</t>
  </si>
  <si>
    <t>Col d'Ornon</t>
  </si>
  <si>
    <t>Int D 117 D 526</t>
  </si>
  <si>
    <t>VALBONNAIS</t>
  </si>
  <si>
    <t>Int  D 526 N 85</t>
  </si>
  <si>
    <t>N 85</t>
  </si>
  <si>
    <t>05 HAUTES ALPES</t>
  </si>
  <si>
    <t>St GINGOLPH</t>
  </si>
  <si>
    <t>10ème étape : LA MURE -  AMBERIEU</t>
  </si>
  <si>
    <t>D114</t>
  </si>
  <si>
    <t>Col Luitel</t>
  </si>
  <si>
    <t>DOMENE D11</t>
  </si>
  <si>
    <t>ST LAURENT DU PONT</t>
  </si>
  <si>
    <t>01 AIN</t>
  </si>
  <si>
    <t>D 114</t>
  </si>
  <si>
    <t>Col de Malissol ( Départ)</t>
  </si>
  <si>
    <t>Int D114a  D114</t>
  </si>
  <si>
    <t>Séchilienne D113</t>
  </si>
  <si>
    <t>D 113</t>
  </si>
  <si>
    <t>D 280</t>
  </si>
  <si>
    <t>Uriage les Bains D 280</t>
  </si>
  <si>
    <t>Int D 280  D 11</t>
  </si>
  <si>
    <t>D 11</t>
  </si>
  <si>
    <t>Revel</t>
  </si>
  <si>
    <t>St Martin d'Uriage</t>
  </si>
  <si>
    <t>D 30</t>
  </si>
  <si>
    <t>Int D 30  D 30e</t>
  </si>
  <si>
    <t>D 30e</t>
  </si>
  <si>
    <t>D 520b</t>
  </si>
  <si>
    <t>La Diat D 520 b</t>
  </si>
  <si>
    <t>ST LAURENT DU PONT D 28</t>
  </si>
  <si>
    <t>D 28</t>
  </si>
  <si>
    <t>Entre deux Guiers</t>
  </si>
  <si>
    <t>Int D 28  D 28b</t>
  </si>
  <si>
    <t>D 28 b</t>
  </si>
  <si>
    <t>D203e</t>
  </si>
  <si>
    <t>Int D 203e  D 921e D 38</t>
  </si>
  <si>
    <t>Int D 35  D 916A</t>
  </si>
  <si>
    <t>D 916a</t>
  </si>
  <si>
    <t>St GENIX S/GUIERS   D40</t>
  </si>
  <si>
    <t>St Didier D 592</t>
  </si>
  <si>
    <t>D 592</t>
  </si>
  <si>
    <t>Int D 592  D 19</t>
  </si>
  <si>
    <t>Bregnier Cordon</t>
  </si>
  <si>
    <t>Glandieu</t>
  </si>
  <si>
    <t>St Benoit</t>
  </si>
  <si>
    <t>Serrières de Briord</t>
  </si>
  <si>
    <t>D 122</t>
  </si>
  <si>
    <t>Sault Brenaz D 122</t>
  </si>
  <si>
    <t>D 60a</t>
  </si>
  <si>
    <t>LAGNIEU D 60a</t>
  </si>
  <si>
    <t>D 77 a</t>
  </si>
  <si>
    <t>11ème  étape :  AMBERIEU – MARSANNAY</t>
  </si>
  <si>
    <t>D904</t>
  </si>
  <si>
    <t>D7</t>
  </si>
  <si>
    <t>D47</t>
  </si>
  <si>
    <t>D933</t>
  </si>
  <si>
    <t>71 SAONE ET LOIRE</t>
  </si>
  <si>
    <t>SAINT GERMAIN DU PLAIN</t>
  </si>
  <si>
    <t>Int D197 – D123</t>
  </si>
  <si>
    <t>Int D123 – D 38</t>
  </si>
  <si>
    <t>D970</t>
  </si>
  <si>
    <t>Int D 184 – D94</t>
  </si>
  <si>
    <t>21 COTES D'OR</t>
  </si>
  <si>
    <t>NUITS St GEORGES N74</t>
  </si>
  <si>
    <t>GEVREY-CHAMBERTIN</t>
  </si>
  <si>
    <t>Gévrieux</t>
  </si>
  <si>
    <t>CHALAMONT D 7</t>
  </si>
  <si>
    <t>Marlieux</t>
  </si>
  <si>
    <t>Inter N 83 D 7</t>
  </si>
  <si>
    <t>Int D7    D80</t>
  </si>
  <si>
    <t>Neuville les Dames</t>
  </si>
  <si>
    <t>D 80</t>
  </si>
  <si>
    <t>Vonnas</t>
  </si>
  <si>
    <t>Int D26c D 47</t>
  </si>
  <si>
    <t>D 47</t>
  </si>
  <si>
    <t>Int N 79 D47</t>
  </si>
  <si>
    <t>Int D 28  D47</t>
  </si>
  <si>
    <t>Dommartin</t>
  </si>
  <si>
    <t>Chevroux  D58</t>
  </si>
  <si>
    <t>D 58</t>
  </si>
  <si>
    <t>Arbigny</t>
  </si>
  <si>
    <t>Sermoyer</t>
  </si>
  <si>
    <t>PONT DE VAUX D 933</t>
  </si>
  <si>
    <t>Simandre</t>
  </si>
  <si>
    <t>D 197</t>
  </si>
  <si>
    <t>SAINT GERMAIN DU PLAIN D 197</t>
  </si>
  <si>
    <t>L'Abergement D 38</t>
  </si>
  <si>
    <t>GUERFAND VC</t>
  </si>
  <si>
    <t>D 139</t>
  </si>
  <si>
    <t>Pérrigny D 139</t>
  </si>
  <si>
    <t>Damerey</t>
  </si>
  <si>
    <t>Verjux</t>
  </si>
  <si>
    <t>Gergy D 5</t>
  </si>
  <si>
    <t>D 184</t>
  </si>
  <si>
    <t>D 94</t>
  </si>
  <si>
    <t>Chaublanc</t>
  </si>
  <si>
    <t>Chevigny en Valière D 111 K</t>
  </si>
  <si>
    <t>D 111 K</t>
  </si>
  <si>
    <t>Int D 111K  D2</t>
  </si>
  <si>
    <t>Corberon</t>
  </si>
  <si>
    <t>Int D115 – D 115 F</t>
  </si>
  <si>
    <t>D 115 F</t>
  </si>
  <si>
    <t>Argilly</t>
  </si>
  <si>
    <t>Gerland  D35</t>
  </si>
  <si>
    <t>N 74</t>
  </si>
  <si>
    <t>Chambolle Musigny</t>
  </si>
  <si>
    <t>Morey St Denis</t>
  </si>
  <si>
    <t>Clos Vougeot D122</t>
  </si>
  <si>
    <t>12ème  étape MARSANNAY LA COTE -  St AMAND EN PUISAYE</t>
  </si>
  <si>
    <t>D31</t>
  </si>
  <si>
    <t>D994</t>
  </si>
  <si>
    <t>CLAMECY</t>
  </si>
  <si>
    <t>D957</t>
  </si>
  <si>
    <t>SAINT AMAND EN PUISAYE</t>
  </si>
  <si>
    <t>13ème  étape :  St AMAND en PUISAYE -  CHARTRES</t>
  </si>
  <si>
    <t>58 NIEVRE</t>
  </si>
  <si>
    <t>D82</t>
  </si>
  <si>
    <t>45 LOIRET</t>
  </si>
  <si>
    <t>SULLY S/LOIRE</t>
  </si>
  <si>
    <t>D948</t>
  </si>
  <si>
    <t>NEUVILLE aux BOIS</t>
  </si>
  <si>
    <t>CHARTRES</t>
  </si>
  <si>
    <t>Chamboeuf</t>
  </si>
  <si>
    <t>D104 b</t>
  </si>
  <si>
    <t>Int D  104 b D 8</t>
  </si>
  <si>
    <t>St Jean de Bœuf</t>
  </si>
  <si>
    <t>D 33 b</t>
  </si>
  <si>
    <t>D33 b</t>
  </si>
  <si>
    <t>D 18</t>
  </si>
  <si>
    <t>D 977</t>
  </si>
  <si>
    <t>D 977 b</t>
  </si>
  <si>
    <t>Vandenessse en Auxois D 977 b</t>
  </si>
  <si>
    <t>Ternant D 104 b</t>
  </si>
  <si>
    <t>Essey VC</t>
  </si>
  <si>
    <t>Int N 81  D 115</t>
  </si>
  <si>
    <t>D 16 b</t>
  </si>
  <si>
    <t>Chatellenot D 16 b</t>
  </si>
  <si>
    <t>Sausseau D 977</t>
  </si>
  <si>
    <t>D 117 c</t>
  </si>
  <si>
    <t>Thoisy la Berchère D 117 c</t>
  </si>
  <si>
    <t>Villargoix VC</t>
  </si>
  <si>
    <t>SAULIEU D26 b</t>
  </si>
  <si>
    <t>D 26 b</t>
  </si>
  <si>
    <t>Champeau  en Morvan D 106 k</t>
  </si>
  <si>
    <t>D 16 k</t>
  </si>
  <si>
    <t>Dun les Places</t>
  </si>
  <si>
    <t>21 COTE D'OR</t>
  </si>
  <si>
    <t>LORMES   D 42</t>
  </si>
  <si>
    <t>D 42</t>
  </si>
  <si>
    <t>D 119</t>
  </si>
  <si>
    <t>Int D 958 D  42</t>
  </si>
  <si>
    <t>Int D 955  D 119</t>
  </si>
  <si>
    <t>D 34</t>
  </si>
  <si>
    <t>TANNAY D 34</t>
  </si>
  <si>
    <t>Nuars D 119</t>
  </si>
  <si>
    <t>Villiers sur Yonne</t>
  </si>
  <si>
    <t>D 957</t>
  </si>
  <si>
    <t>Oisy D 957</t>
  </si>
  <si>
    <t>Entrains sur Nohain</t>
  </si>
  <si>
    <t>Bouhy</t>
  </si>
  <si>
    <t>Dampierre sous Bouhy</t>
  </si>
  <si>
    <t>LORMES</t>
  </si>
  <si>
    <t>St AMAND en PUISAYE D 957</t>
  </si>
  <si>
    <t>Arquian</t>
  </si>
  <si>
    <t>Neuvy sur Loire</t>
  </si>
  <si>
    <t>Belleville sur Loire</t>
  </si>
  <si>
    <t>D 82</t>
  </si>
  <si>
    <t>18 CHER</t>
  </si>
  <si>
    <t>Beaulieu sur Loire</t>
  </si>
  <si>
    <t>CHATILLON sur LOIRE</t>
  </si>
  <si>
    <t>D 951</t>
  </si>
  <si>
    <t>D 751</t>
  </si>
  <si>
    <t>D 60</t>
  </si>
  <si>
    <t>St Pere sur Loire   D 60</t>
  </si>
  <si>
    <t>St Benoit sur Loire</t>
  </si>
  <si>
    <t>Fay aux Loges</t>
  </si>
  <si>
    <t>CHATEAUNEUF S/LOIRE D 11</t>
  </si>
  <si>
    <t>Trainou</t>
  </si>
  <si>
    <t>Loury</t>
  </si>
  <si>
    <t>Aschères le Marché</t>
  </si>
  <si>
    <t>Oison</t>
  </si>
  <si>
    <t xml:space="preserve">Int D 11 D 927 </t>
  </si>
  <si>
    <t>TOURY D 141</t>
  </si>
  <si>
    <t>D 141</t>
  </si>
  <si>
    <t>D 313</t>
  </si>
  <si>
    <t>Neuvy  en beauce</t>
  </si>
  <si>
    <t>Chatenay D 119</t>
  </si>
  <si>
    <t>Lethuin</t>
  </si>
  <si>
    <t xml:space="preserve">Denonville </t>
  </si>
  <si>
    <t>D 939</t>
  </si>
  <si>
    <t>Santeuil D 939</t>
  </si>
  <si>
    <t>Francourville</t>
  </si>
  <si>
    <t>Bonneval sur Arc</t>
  </si>
  <si>
    <t>Bourg St Maurice</t>
  </si>
  <si>
    <t>MODANE</t>
  </si>
  <si>
    <t>St MICHEL de MAURIENNE D 902</t>
  </si>
  <si>
    <t>LA GRAVE</t>
  </si>
  <si>
    <t>LA GRAVE  N91</t>
  </si>
  <si>
    <t>SAINT ISMIER  D 30</t>
  </si>
  <si>
    <t>Vaux en Bugey D77 a</t>
  </si>
  <si>
    <t>Bettant</t>
  </si>
  <si>
    <t>ST Beron  D 203e</t>
  </si>
  <si>
    <t>Col du Coq</t>
  </si>
  <si>
    <t>Les Echelles N6</t>
  </si>
  <si>
    <t>GEVREY-CHAMBERTIN  (Départ)</t>
  </si>
  <si>
    <t>Int D 44 D 951 (Gien)</t>
  </si>
  <si>
    <t>Sours</t>
  </si>
  <si>
    <t>:</t>
  </si>
  <si>
    <t>14 juillet - 28 juillet 2007</t>
  </si>
  <si>
    <t>CHALONS EN CHAMPAGNE
Départ décalé 12 Km</t>
  </si>
  <si>
    <t>BARR
Départ décalé 7 Km</t>
  </si>
  <si>
    <t>BESSANS D 902
Départ décalé 10 Km</t>
  </si>
  <si>
    <t>La MURE 
Départ décalé 8 Km</t>
  </si>
  <si>
    <t>LE RUSSEY</t>
  </si>
  <si>
    <t>LE RUSSEY VC</t>
  </si>
  <si>
    <t xml:space="preserve">58 NIEVRE </t>
  </si>
  <si>
    <t>57 MOSELLE</t>
  </si>
  <si>
    <t>02 AISNE</t>
  </si>
  <si>
    <t>SUISSE</t>
  </si>
  <si>
    <t>Martin Eglise D 1</t>
  </si>
  <si>
    <t>Esquennoy VC</t>
  </si>
  <si>
    <t>Esteville</t>
  </si>
  <si>
    <t>Roye sur Matz D 938</t>
  </si>
  <si>
    <t>Rue Jules Siegfried D 6</t>
  </si>
  <si>
    <t>Rue Joliot Curie</t>
  </si>
  <si>
    <t>Jouy les Reims</t>
  </si>
  <si>
    <t>Jouy les Reims D 26</t>
  </si>
  <si>
    <t>3ème étape  CHALONS EN CHAMPAGNE    PONT A MOUSSON</t>
  </si>
  <si>
    <t>Hannonville sous les Côtes</t>
  </si>
  <si>
    <t>54 MEURTHE ET MOSELLE</t>
  </si>
  <si>
    <t>Norroy D 952</t>
  </si>
  <si>
    <t>Avricourt</t>
  </si>
  <si>
    <t>BADONVILLER</t>
  </si>
  <si>
    <t>BADONVILLER D 992</t>
  </si>
  <si>
    <t>Raon sur Plaine</t>
  </si>
  <si>
    <t>68 HAUT RHIN</t>
  </si>
  <si>
    <t xml:space="preserve">68 HAUT RHIN </t>
  </si>
  <si>
    <t xml:space="preserve">88 VOSGES </t>
  </si>
  <si>
    <t>Villé D 39</t>
  </si>
  <si>
    <t>Col d'Hanenbrunnen</t>
  </si>
  <si>
    <t>Col du Louchbach</t>
  </si>
  <si>
    <t>Balschwiller</t>
  </si>
  <si>
    <t>Glay D 480</t>
  </si>
  <si>
    <t>7ème étape : PONTARLIER  PUBLIER</t>
  </si>
  <si>
    <t>Le Sépey</t>
  </si>
  <si>
    <t>Le Bouveret</t>
  </si>
  <si>
    <t>Barrage de Tignes</t>
  </si>
  <si>
    <t>9ème étape :BESSANS    LA MURE</t>
  </si>
  <si>
    <t>Le Périer</t>
  </si>
  <si>
    <t>St Honoré</t>
  </si>
  <si>
    <t>AMBERIEU en BUGEY</t>
  </si>
  <si>
    <t>AMBERIEU en BUGEY D904</t>
  </si>
  <si>
    <t>Allerey sur Saône D 184</t>
  </si>
  <si>
    <t>Marsannay La Côte</t>
  </si>
  <si>
    <t>Marsannay La Côte
Départ décalé 5Km</t>
  </si>
  <si>
    <t>Châteauneuf D 18</t>
  </si>
  <si>
    <t>28 EURE ET LOIR</t>
  </si>
  <si>
    <t>Coulombs D 21</t>
  </si>
  <si>
    <t>14ème  étape : CHARTRES  BERNAY</t>
  </si>
  <si>
    <t>Berchères sur Vesgre D 115 7</t>
  </si>
  <si>
    <t>St Elier VC</t>
  </si>
  <si>
    <t>54 MEUTRHE ET MOSELLE</t>
  </si>
  <si>
    <t>28 EURE et LOIR</t>
  </si>
  <si>
    <t xml:space="preserve">28 EURE et LOIRE </t>
  </si>
  <si>
    <t>9ème étape :BESSANS – LA MURE</t>
  </si>
  <si>
    <t>Faverolles et Coemy D 27</t>
  </si>
  <si>
    <t>Col de Méraillet</t>
  </si>
  <si>
    <t>Billy sur Oisy</t>
  </si>
  <si>
    <t>D 161</t>
  </si>
  <si>
    <t>SCHIRMECK D161</t>
  </si>
  <si>
    <t>DPT</t>
  </si>
  <si>
    <t>E1</t>
  </si>
  <si>
    <t>E2</t>
  </si>
  <si>
    <t>E3</t>
  </si>
  <si>
    <t>E4</t>
  </si>
  <si>
    <t>Vendredi 20 juillet 2007</t>
  </si>
  <si>
    <t>DELLE D 26</t>
  </si>
  <si>
    <t>DELLE</t>
  </si>
  <si>
    <t>DANNEMARIE</t>
  </si>
  <si>
    <t xml:space="preserve">Lanslevillard  (Départ) </t>
  </si>
  <si>
    <t>Cuisery</t>
  </si>
  <si>
    <t>D 131</t>
  </si>
  <si>
    <t>Gilley D 48</t>
  </si>
  <si>
    <t>La Chaux D 395</t>
  </si>
  <si>
    <t>D 395</t>
  </si>
  <si>
    <t>Montbenoit D 304</t>
  </si>
  <si>
    <t>D 304</t>
  </si>
  <si>
    <t>Int  D 437 D 320</t>
  </si>
  <si>
    <t>D 320</t>
  </si>
  <si>
    <t>Hauterive la Fresse</t>
  </si>
  <si>
    <t>Les Gras</t>
  </si>
  <si>
    <t>Int   D47 VC</t>
  </si>
  <si>
    <t>Montlrbon D 48</t>
  </si>
  <si>
    <t>MORTEAU D 461</t>
  </si>
  <si>
    <t>Villers le Lac</t>
  </si>
  <si>
    <t>Les Alliés Int  D 320 D47</t>
  </si>
  <si>
    <t>D 461</t>
  </si>
  <si>
    <t>Col du Tounet D131</t>
  </si>
  <si>
    <t>La TRANCHE VC</t>
  </si>
  <si>
    <t>BOIS de GEAY</t>
  </si>
  <si>
    <t>Le Grand Rond BUCHET</t>
  </si>
  <si>
    <t>Saint Genis sur M</t>
  </si>
  <si>
    <t xml:space="preserve">La Bussière sur Ouche </t>
  </si>
  <si>
    <t>Meilly sur Rouvres   D 944</t>
  </si>
  <si>
    <t>Brassy</t>
  </si>
  <si>
    <t>Poilly lez Gien</t>
  </si>
  <si>
    <t>6ème étape : DELLE VILLERS LE LAC</t>
  </si>
  <si>
    <t>VILLERS LE LAC</t>
  </si>
  <si>
    <t>6ème étape : DELLE  VILLERS LE LAC</t>
  </si>
  <si>
    <t>7ème étape : VILLERS LE LAC PUBLIER</t>
  </si>
  <si>
    <t>7ème étape : VILLERS LE LAC     PUBLIER</t>
  </si>
  <si>
    <t>VILLERS LE LAC
Départ décalé 45 Km</t>
  </si>
  <si>
    <t>Grand' Combe Châteleu</t>
  </si>
  <si>
    <t>Fournets-Luisans D 311</t>
  </si>
  <si>
    <t>Luisans</t>
  </si>
  <si>
    <t>Int D 253  D 203</t>
  </si>
  <si>
    <t>D 203</t>
  </si>
  <si>
    <t>Dimanche 15 juillet 2007</t>
  </si>
  <si>
    <t>Colde la Charlotte</t>
  </si>
  <si>
    <t>Int D113  D111</t>
  </si>
  <si>
    <t>D 111</t>
  </si>
  <si>
    <t>Berrwiller</t>
  </si>
  <si>
    <t>D 123</t>
  </si>
  <si>
    <t>7ème étape : VILLERS LE LAC  PUBLIER</t>
  </si>
  <si>
    <t>Rond point sortie de Beaumont-le-R.</t>
  </si>
  <si>
    <t>A gauche, pont sur ligne SNCF</t>
  </si>
  <si>
    <t>A droite, chemin le long de la ligne SNCF</t>
  </si>
  <si>
    <t>Rue Luisigneul</t>
  </si>
  <si>
    <t>Rue de la Trigate</t>
  </si>
  <si>
    <t>Sente A. Papier (Serquigny)</t>
  </si>
  <si>
    <t>Rue du 8 Mai 1945 (Sequigny)</t>
  </si>
  <si>
    <t>Rue des Terrier (Serquigny)</t>
  </si>
  <si>
    <t>Fontaine L'Abbé</t>
  </si>
  <si>
    <t>Route de Carentonne</t>
  </si>
  <si>
    <t>Rue Bas Bouffey (Bernay)</t>
  </si>
  <si>
    <t>Boulevard Dubus (Bernay)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</si>
</sst>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dd\ dd\ mm\ yyyy"/>
    <numFmt numFmtId="166" formatCode="00000"/>
  </numFmts>
  <fonts count="28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8"/>
      <color indexed="8"/>
      <name val="Arial"/>
      <family val="0"/>
    </font>
    <font>
      <b/>
      <sz val="10"/>
      <color indexed="8"/>
      <name val="MS Sans Serif"/>
      <family val="0"/>
    </font>
    <font>
      <sz val="10"/>
      <color indexed="8"/>
      <name val="MS Sans Serif"/>
      <family val="0"/>
    </font>
    <font>
      <b/>
      <sz val="10"/>
      <name val="MS Sans Serif"/>
      <family val="0"/>
    </font>
    <font>
      <b/>
      <sz val="14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23" fillId="14" borderId="1" applyNumberFormat="0" applyAlignment="0" applyProtection="0"/>
    <xf numFmtId="0" fontId="24" fillId="0" borderId="2" applyNumberFormat="0" applyFill="0" applyAlignment="0" applyProtection="0"/>
    <xf numFmtId="0" fontId="0" fillId="6" borderId="3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1" fillId="13" borderId="1" applyNumberFormat="0" applyAlignment="0" applyProtection="0"/>
    <xf numFmtId="0" fontId="19" fillId="18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0" fillId="19" borderId="0" applyNumberFormat="0" applyBorder="0" applyAlignment="0" applyProtection="0"/>
    <xf numFmtId="9" fontId="0" fillId="0" borderId="0" applyFill="0" applyBorder="0" applyAlignment="0" applyProtection="0"/>
    <xf numFmtId="0" fontId="18" fillId="9" borderId="0" applyNumberFormat="0" applyBorder="0" applyAlignment="0" applyProtection="0"/>
    <xf numFmtId="0" fontId="22" fillId="14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8" applyNumberFormat="0" applyFill="0" applyAlignment="0" applyProtection="0"/>
    <xf numFmtId="0" fontId="25" fillId="8" borderId="9" applyNumberFormat="0" applyAlignment="0" applyProtection="0"/>
  </cellStyleXfs>
  <cellXfs count="225">
    <xf numFmtId="0" fontId="0" fillId="0" borderId="0" xfId="0" applyAlignment="1">
      <alignment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21" fontId="1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1" fontId="1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21" fontId="2" fillId="0" borderId="0" xfId="0" applyNumberFormat="1" applyFont="1" applyFill="1" applyBorder="1" applyAlignment="1">
      <alignment horizontal="center"/>
    </xf>
    <xf numFmtId="21" fontId="2" fillId="0" borderId="12" xfId="0" applyNumberFormat="1" applyFont="1" applyFill="1" applyBorder="1" applyAlignment="1">
      <alignment horizontal="center"/>
    </xf>
    <xf numFmtId="21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horizontal="center"/>
    </xf>
    <xf numFmtId="20" fontId="1" fillId="0" borderId="0" xfId="0" applyNumberFormat="1" applyFont="1" applyFill="1" applyBorder="1" applyAlignment="1">
      <alignment horizontal="right"/>
    </xf>
    <xf numFmtId="164" fontId="1" fillId="0" borderId="13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164" fontId="1" fillId="0" borderId="18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164" fontId="1" fillId="0" borderId="2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20" xfId="0" applyFont="1" applyBorder="1" applyAlignment="1">
      <alignment/>
    </xf>
    <xf numFmtId="20" fontId="2" fillId="0" borderId="20" xfId="0" applyNumberFormat="1" applyFont="1" applyFill="1" applyBorder="1" applyAlignment="1">
      <alignment horizontal="center"/>
    </xf>
    <xf numFmtId="21" fontId="1" fillId="0" borderId="0" xfId="0" applyNumberFormat="1" applyFont="1" applyFill="1" applyBorder="1" applyAlignment="1">
      <alignment horizontal="right"/>
    </xf>
    <xf numFmtId="0" fontId="0" fillId="0" borderId="20" xfId="0" applyFont="1" applyBorder="1" applyAlignment="1">
      <alignment/>
    </xf>
    <xf numFmtId="20" fontId="1" fillId="0" borderId="20" xfId="0" applyNumberFormat="1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left"/>
    </xf>
    <xf numFmtId="0" fontId="1" fillId="0" borderId="20" xfId="0" applyFont="1" applyFill="1" applyBorder="1" applyAlignment="1">
      <alignment/>
    </xf>
    <xf numFmtId="0" fontId="0" fillId="0" borderId="20" xfId="0" applyFont="1" applyBorder="1" applyAlignment="1">
      <alignment horizontal="center"/>
    </xf>
    <xf numFmtId="0" fontId="4" fillId="0" borderId="20" xfId="0" applyFont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4" fillId="0" borderId="20" xfId="0" applyFont="1" applyBorder="1" applyAlignment="1">
      <alignment horizontal="left"/>
    </xf>
    <xf numFmtId="0" fontId="2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20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21" fontId="1" fillId="0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/>
    </xf>
    <xf numFmtId="21" fontId="1" fillId="0" borderId="0" xfId="0" applyNumberFormat="1" applyFont="1" applyFill="1" applyBorder="1" applyAlignment="1">
      <alignment horizontal="left"/>
    </xf>
    <xf numFmtId="0" fontId="1" fillId="0" borderId="2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center"/>
    </xf>
    <xf numFmtId="164" fontId="1" fillId="0" borderId="20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center"/>
    </xf>
    <xf numFmtId="20" fontId="2" fillId="0" borderId="0" xfId="0" applyNumberFormat="1" applyFont="1" applyFill="1" applyBorder="1" applyAlignment="1">
      <alignment horizontal="right"/>
    </xf>
    <xf numFmtId="0" fontId="2" fillId="0" borderId="20" xfId="0" applyFont="1" applyFill="1" applyBorder="1" applyAlignment="1">
      <alignment horizontal="center"/>
    </xf>
    <xf numFmtId="164" fontId="3" fillId="0" borderId="20" xfId="0" applyNumberFormat="1" applyFont="1" applyFill="1" applyBorder="1" applyAlignment="1">
      <alignment horizontal="center"/>
    </xf>
    <xf numFmtId="20" fontId="3" fillId="0" borderId="20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21" fontId="1" fillId="0" borderId="0" xfId="0" applyNumberFormat="1" applyFont="1" applyFill="1" applyAlignment="1">
      <alignment horizontal="center"/>
    </xf>
    <xf numFmtId="21" fontId="1" fillId="0" borderId="0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21" fontId="6" fillId="0" borderId="0" xfId="0" applyNumberFormat="1" applyFont="1" applyFill="1" applyBorder="1" applyAlignment="1">
      <alignment horizontal="right"/>
    </xf>
    <xf numFmtId="21" fontId="6" fillId="0" borderId="0" xfId="0" applyNumberFormat="1" applyFont="1" applyFill="1" applyAlignment="1">
      <alignment/>
    </xf>
    <xf numFmtId="21" fontId="2" fillId="0" borderId="0" xfId="0" applyNumberFormat="1" applyFont="1" applyFill="1" applyAlignment="1">
      <alignment/>
    </xf>
    <xf numFmtId="164" fontId="1" fillId="0" borderId="0" xfId="0" applyNumberFormat="1" applyFont="1" applyFill="1" applyBorder="1" applyAlignment="1">
      <alignment horizontal="right"/>
    </xf>
    <xf numFmtId="164" fontId="0" fillId="0" borderId="20" xfId="0" applyNumberFormat="1" applyFont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right"/>
    </xf>
    <xf numFmtId="21" fontId="1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/>
    </xf>
    <xf numFmtId="2" fontId="1" fillId="0" borderId="20" xfId="0" applyNumberFormat="1" applyFont="1" applyFill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21" fontId="1" fillId="0" borderId="20" xfId="0" applyNumberFormat="1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20" fontId="3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21" fontId="1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21" fontId="1" fillId="0" borderId="0" xfId="0" applyNumberFormat="1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164" fontId="1" fillId="0" borderId="18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21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164" fontId="5" fillId="0" borderId="20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0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/>
    </xf>
    <xf numFmtId="164" fontId="1" fillId="0" borderId="23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164" fontId="1" fillId="0" borderId="15" xfId="0" applyNumberFormat="1" applyFont="1" applyFill="1" applyBorder="1" applyAlignment="1">
      <alignment horizontal="center"/>
    </xf>
    <xf numFmtId="164" fontId="1" fillId="0" borderId="15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4" fillId="0" borderId="0" xfId="0" applyNumberFormat="1" applyFont="1" applyAlignment="1">
      <alignment/>
    </xf>
    <xf numFmtId="166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6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166" fontId="0" fillId="0" borderId="26" xfId="0" applyNumberFormat="1" applyBorder="1" applyAlignment="1">
      <alignment horizontal="center"/>
    </xf>
    <xf numFmtId="0" fontId="0" fillId="0" borderId="0" xfId="0" applyFont="1" applyAlignment="1">
      <alignment/>
    </xf>
    <xf numFmtId="166" fontId="0" fillId="0" borderId="26" xfId="0" applyNumberFormat="1" applyFont="1" applyBorder="1" applyAlignment="1">
      <alignment horizontal="center"/>
    </xf>
    <xf numFmtId="165" fontId="0" fillId="0" borderId="0" xfId="0" applyNumberFormat="1" applyAlignment="1">
      <alignment horizontal="left"/>
    </xf>
    <xf numFmtId="0" fontId="9" fillId="0" borderId="0" xfId="0" applyFont="1" applyAlignment="1">
      <alignment/>
    </xf>
    <xf numFmtId="0" fontId="0" fillId="0" borderId="0" xfId="0" applyBorder="1" applyAlignment="1">
      <alignment horizontal="left"/>
    </xf>
    <xf numFmtId="166" fontId="0" fillId="0" borderId="0" xfId="0" applyNumberFormat="1" applyBorder="1" applyAlignment="1">
      <alignment/>
    </xf>
    <xf numFmtId="2" fontId="4" fillId="0" borderId="0" xfId="0" applyNumberFormat="1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2" fontId="0" fillId="0" borderId="0" xfId="0" applyNumberFormat="1" applyFont="1" applyBorder="1" applyAlignment="1">
      <alignment horizontal="left"/>
    </xf>
    <xf numFmtId="0" fontId="0" fillId="0" borderId="20" xfId="0" applyBorder="1" applyAlignment="1">
      <alignment/>
    </xf>
    <xf numFmtId="0" fontId="0" fillId="0" borderId="20" xfId="0" applyFill="1" applyBorder="1" applyAlignment="1">
      <alignment horizontal="center"/>
    </xf>
    <xf numFmtId="164" fontId="5" fillId="0" borderId="2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20" xfId="0" applyFont="1" applyBorder="1" applyAlignment="1">
      <alignment/>
    </xf>
    <xf numFmtId="164" fontId="0" fillId="0" borderId="20" xfId="0" applyNumberFormat="1" applyFill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164" fontId="5" fillId="0" borderId="2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20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2" fillId="0" borderId="20" xfId="0" applyFont="1" applyFill="1" applyBorder="1" applyAlignment="1">
      <alignment wrapText="1"/>
    </xf>
    <xf numFmtId="164" fontId="4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21" fontId="1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right"/>
    </xf>
    <xf numFmtId="0" fontId="11" fillId="0" borderId="20" xfId="0" applyFont="1" applyFill="1" applyBorder="1" applyAlignment="1">
      <alignment/>
    </xf>
  </cellXfs>
  <cellStyles count="51">
    <cellStyle name="Normal" xfId="0"/>
    <cellStyle name="Accent1" xfId="15"/>
    <cellStyle name="Accent1 - 20 %" xfId="16"/>
    <cellStyle name="Accent1 - 40 %" xfId="17"/>
    <cellStyle name="Accent1 - 60 %" xfId="18"/>
    <cellStyle name="Accent2" xfId="19"/>
    <cellStyle name="Accent2 - 20 %" xfId="20"/>
    <cellStyle name="Accent2 - 40 %" xfId="21"/>
    <cellStyle name="Accent2 - 60 %" xfId="22"/>
    <cellStyle name="Accent3" xfId="23"/>
    <cellStyle name="Accent3 - 20 %" xfId="24"/>
    <cellStyle name="Accent3 - 40 %" xfId="25"/>
    <cellStyle name="Accent3 - 60 %" xfId="26"/>
    <cellStyle name="Accent4" xfId="27"/>
    <cellStyle name="Accent4 - 20 %" xfId="28"/>
    <cellStyle name="Accent4 - 40 %" xfId="29"/>
    <cellStyle name="Accent4 - 60 %" xfId="30"/>
    <cellStyle name="Accent5" xfId="31"/>
    <cellStyle name="Accent5 - 20 %" xfId="32"/>
    <cellStyle name="Accent5 - 40 %" xfId="33"/>
    <cellStyle name="Accent5 - 60 %" xfId="34"/>
    <cellStyle name="Accent6" xfId="35"/>
    <cellStyle name="Accent6 - 20 %" xfId="36"/>
    <cellStyle name="Accent6 - 40 %" xfId="37"/>
    <cellStyle name="Accent6 - 60 %" xfId="38"/>
    <cellStyle name="Avertissement" xfId="39"/>
    <cellStyle name="Calcul" xfId="40"/>
    <cellStyle name="Cellule liée" xfId="41"/>
    <cellStyle name="Commentaire" xfId="42"/>
    <cellStyle name="Emphase 1" xfId="43"/>
    <cellStyle name="Emphase 2" xfId="44"/>
    <cellStyle name="Emphase 3" xfId="45"/>
    <cellStyle name="Entrée" xfId="46"/>
    <cellStyle name="Insatisfaisant" xfId="47"/>
    <cellStyle name="Hyperlink" xfId="48"/>
    <cellStyle name="Followed Hyperlink" xfId="49"/>
    <cellStyle name="Comma" xfId="50"/>
    <cellStyle name="Comma [0]" xfId="51"/>
    <cellStyle name="Currency" xfId="52"/>
    <cellStyle name="Currency [0]" xfId="53"/>
    <cellStyle name="Neutre" xfId="54"/>
    <cellStyle name="Percent" xfId="55"/>
    <cellStyle name="Satisfaisant" xfId="56"/>
    <cellStyle name="Sortie" xfId="57"/>
    <cellStyle name="Titre de la feuill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 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1"/>
  <sheetViews>
    <sheetView zoomScalePageLayoutView="0" workbookViewId="0" topLeftCell="A1">
      <selection activeCell="F54" sqref="F54"/>
    </sheetView>
  </sheetViews>
  <sheetFormatPr defaultColWidth="8.57421875" defaultRowHeight="12.75"/>
  <cols>
    <col min="1" max="1" width="6.7109375" style="1" customWidth="1"/>
    <col min="2" max="3" width="8.7109375" style="2" customWidth="1"/>
    <col min="4" max="4" width="31.00390625" style="3" customWidth="1"/>
    <col min="5" max="11" width="7.7109375" style="2" customWidth="1"/>
    <col min="12" max="12" width="8.8515625" style="3" customWidth="1"/>
    <col min="13" max="13" width="8.8515625" style="4" customWidth="1"/>
    <col min="14" max="14" width="8.8515625" style="3" customWidth="1"/>
    <col min="15" max="19" width="9.421875" style="3" customWidth="1"/>
    <col min="20" max="20" width="8.7109375" style="3" customWidth="1"/>
    <col min="21" max="21" width="8.57421875" style="3" customWidth="1"/>
    <col min="22" max="16384" width="8.57421875" style="3" customWidth="1"/>
  </cols>
  <sheetData>
    <row r="1" spans="1:19" ht="12.75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5" t="s">
        <v>1</v>
      </c>
      <c r="M1" s="215"/>
      <c r="N1" s="7">
        <v>0.041666666666666664</v>
      </c>
      <c r="O1" s="8">
        <v>16</v>
      </c>
      <c r="P1" s="8">
        <v>15</v>
      </c>
      <c r="Q1" s="8">
        <v>14</v>
      </c>
      <c r="R1" s="8">
        <v>13</v>
      </c>
      <c r="S1" s="9">
        <v>12</v>
      </c>
    </row>
    <row r="2" spans="1:19" ht="12.75">
      <c r="A2" s="212" t="s">
        <v>52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11"/>
      <c r="M2" s="6"/>
      <c r="N2" s="11"/>
      <c r="O2" s="11"/>
      <c r="P2" s="5"/>
      <c r="Q2" s="5"/>
      <c r="R2" s="5"/>
      <c r="S2" s="12"/>
    </row>
    <row r="3" spans="1:19" ht="12.75">
      <c r="A3" s="212" t="s">
        <v>809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13" t="s">
        <v>2</v>
      </c>
      <c r="M3" s="6">
        <v>1</v>
      </c>
      <c r="N3" s="11" t="s">
        <v>3</v>
      </c>
      <c r="O3" s="14">
        <f>($N$1/O1)</f>
        <v>0.0026041666666666665</v>
      </c>
      <c r="P3" s="14">
        <f>($N$1/P1)</f>
        <v>0.0027777777777777775</v>
      </c>
      <c r="Q3" s="14">
        <f>($N$1/Q1)</f>
        <v>0.002976190476190476</v>
      </c>
      <c r="R3" s="14">
        <f>($N$1/R1)</f>
        <v>0.003205128205128205</v>
      </c>
      <c r="S3" s="15">
        <f>($N$1/S1)</f>
        <v>0.003472222222222222</v>
      </c>
    </row>
    <row r="4" spans="1:13" ht="12.75">
      <c r="A4" s="211" t="s">
        <v>4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M4" s="16"/>
    </row>
    <row r="5" spans="1:14" ht="12.75">
      <c r="A5" s="17"/>
      <c r="B5" s="10"/>
      <c r="C5" s="212" t="s">
        <v>53</v>
      </c>
      <c r="D5" s="212"/>
      <c r="E5" s="212"/>
      <c r="F5" s="212"/>
      <c r="G5" s="212"/>
      <c r="H5" s="17">
        <v>191.5</v>
      </c>
      <c r="I5" s="10" t="s">
        <v>5</v>
      </c>
      <c r="J5" s="10"/>
      <c r="K5" s="10"/>
      <c r="L5" s="18">
        <v>0.10416666666666667</v>
      </c>
      <c r="N5" s="3" t="s">
        <v>6</v>
      </c>
    </row>
    <row r="6" spans="1:14" ht="12.75">
      <c r="A6" s="19"/>
      <c r="B6" s="213" t="s">
        <v>5</v>
      </c>
      <c r="C6" s="213"/>
      <c r="D6" s="21" t="s">
        <v>7</v>
      </c>
      <c r="E6" s="22" t="s">
        <v>8</v>
      </c>
      <c r="F6" s="22" t="s">
        <v>9</v>
      </c>
      <c r="G6" s="214" t="s">
        <v>10</v>
      </c>
      <c r="H6" s="214"/>
      <c r="I6" s="214"/>
      <c r="J6" s="214"/>
      <c r="K6" s="214"/>
      <c r="L6" s="18">
        <v>0.4375</v>
      </c>
      <c r="M6" s="18">
        <v>0.4375</v>
      </c>
      <c r="N6" s="16" t="s">
        <v>11</v>
      </c>
    </row>
    <row r="7" spans="1:12" ht="12.75">
      <c r="A7" s="24" t="s">
        <v>12</v>
      </c>
      <c r="B7" s="25" t="s">
        <v>13</v>
      </c>
      <c r="C7" s="25" t="s">
        <v>14</v>
      </c>
      <c r="D7" s="26"/>
      <c r="E7" s="27" t="s">
        <v>15</v>
      </c>
      <c r="F7" s="27"/>
      <c r="G7" s="27" t="s">
        <v>16</v>
      </c>
      <c r="H7" s="27" t="s">
        <v>17</v>
      </c>
      <c r="I7" s="27" t="s">
        <v>18</v>
      </c>
      <c r="J7" s="27" t="s">
        <v>19</v>
      </c>
      <c r="K7" s="27" t="s">
        <v>20</v>
      </c>
      <c r="L7" s="10"/>
    </row>
    <row r="8" spans="1:12" ht="12.75">
      <c r="A8" s="28"/>
      <c r="B8" s="29"/>
      <c r="C8" s="30"/>
      <c r="D8" s="31" t="s">
        <v>111</v>
      </c>
      <c r="E8" s="32"/>
      <c r="F8" s="32"/>
      <c r="G8" s="30"/>
      <c r="H8" s="30"/>
      <c r="I8" s="30"/>
      <c r="J8" s="30"/>
      <c r="K8" s="30"/>
      <c r="L8" s="33"/>
    </row>
    <row r="9" spans="1:15" ht="12.75">
      <c r="A9" s="28">
        <v>0</v>
      </c>
      <c r="B9" s="28">
        <f>H5</f>
        <v>191.5</v>
      </c>
      <c r="C9" s="28">
        <v>0</v>
      </c>
      <c r="D9" s="34" t="s">
        <v>112</v>
      </c>
      <c r="E9" s="32" t="s">
        <v>163</v>
      </c>
      <c r="F9" s="32">
        <v>134</v>
      </c>
      <c r="G9" s="35">
        <f>$L$5</f>
        <v>0.10416666666666667</v>
      </c>
      <c r="H9" s="35">
        <f>$L$5</f>
        <v>0.10416666666666667</v>
      </c>
      <c r="I9" s="35">
        <f>$L$5</f>
        <v>0.10416666666666667</v>
      </c>
      <c r="J9" s="35">
        <f>$L$5</f>
        <v>0.10416666666666667</v>
      </c>
      <c r="K9" s="35">
        <f>$L$5</f>
        <v>0.10416666666666667</v>
      </c>
      <c r="L9" s="36"/>
      <c r="N9" s="4"/>
      <c r="O9" s="4"/>
    </row>
    <row r="10" spans="1:15" ht="12.75">
      <c r="A10" s="28">
        <v>7</v>
      </c>
      <c r="B10" s="28">
        <f aca="true" t="shared" si="0" ref="B10:B28">B9-A10</f>
        <v>184.5</v>
      </c>
      <c r="C10" s="28">
        <f aca="true" t="shared" si="1" ref="C10:C28">SUM(C9+A10)</f>
        <v>7</v>
      </c>
      <c r="D10" s="191" t="s">
        <v>711</v>
      </c>
      <c r="E10" s="32" t="s">
        <v>140</v>
      </c>
      <c r="F10" s="32">
        <v>6</v>
      </c>
      <c r="G10" s="38">
        <f aca="true" t="shared" si="2" ref="G10:G27">SUM($G$9+$O$3*C10)</f>
        <v>0.12239583333333334</v>
      </c>
      <c r="H10" s="38">
        <f aca="true" t="shared" si="3" ref="H10:H27">SUM($H$9+$P$3*C10)</f>
        <v>0.12361111111111112</v>
      </c>
      <c r="I10" s="38">
        <f aca="true" t="shared" si="4" ref="I10:I27">SUM($I$9+$Q$3*C10)</f>
        <v>0.125</v>
      </c>
      <c r="J10" s="38">
        <f aca="true" t="shared" si="5" ref="J10:J27">SUM($J$9+$R$3*C10)</f>
        <v>0.1266025641025641</v>
      </c>
      <c r="K10" s="38">
        <f aca="true" t="shared" si="6" ref="K10:K27">SUM($K$9+$S$3*C10)</f>
        <v>0.1284722222222222</v>
      </c>
      <c r="L10" s="36"/>
      <c r="N10" s="4"/>
      <c r="O10" s="4"/>
    </row>
    <row r="11" spans="1:15" ht="12.75">
      <c r="A11" s="28">
        <v>8</v>
      </c>
      <c r="B11" s="28">
        <f t="shared" si="0"/>
        <v>176.5</v>
      </c>
      <c r="C11" s="28">
        <f t="shared" si="1"/>
        <v>15</v>
      </c>
      <c r="D11" s="191" t="s">
        <v>262</v>
      </c>
      <c r="E11" s="32" t="s">
        <v>263</v>
      </c>
      <c r="F11" s="32">
        <v>6</v>
      </c>
      <c r="G11" s="38">
        <f t="shared" si="2"/>
        <v>0.14322916666666669</v>
      </c>
      <c r="H11" s="38">
        <f t="shared" si="3"/>
        <v>0.14583333333333334</v>
      </c>
      <c r="I11" s="38">
        <f t="shared" si="4"/>
        <v>0.1488095238095238</v>
      </c>
      <c r="J11" s="38">
        <f t="shared" si="5"/>
        <v>0.15224358974358976</v>
      </c>
      <c r="K11" s="38">
        <f t="shared" si="6"/>
        <v>0.15625</v>
      </c>
      <c r="L11" s="36"/>
      <c r="N11" s="4"/>
      <c r="O11" s="4"/>
    </row>
    <row r="12" spans="1:15" ht="12.75">
      <c r="A12" s="28">
        <v>5</v>
      </c>
      <c r="B12" s="28">
        <f t="shared" si="0"/>
        <v>171.5</v>
      </c>
      <c r="C12" s="28">
        <f t="shared" si="1"/>
        <v>20</v>
      </c>
      <c r="D12" s="191" t="s">
        <v>113</v>
      </c>
      <c r="E12" s="32" t="s">
        <v>263</v>
      </c>
      <c r="F12" s="32">
        <v>6</v>
      </c>
      <c r="G12" s="38">
        <f t="shared" si="2"/>
        <v>0.15625</v>
      </c>
      <c r="H12" s="38">
        <f t="shared" si="3"/>
        <v>0.1597222222222222</v>
      </c>
      <c r="I12" s="38">
        <f t="shared" si="4"/>
        <v>0.1636904761904762</v>
      </c>
      <c r="J12" s="38">
        <f t="shared" si="5"/>
        <v>0.16826923076923078</v>
      </c>
      <c r="K12" s="38">
        <f t="shared" si="6"/>
        <v>0.1736111111111111</v>
      </c>
      <c r="L12" s="36"/>
      <c r="N12" s="4"/>
      <c r="O12" s="4"/>
    </row>
    <row r="13" spans="1:15" ht="12.75">
      <c r="A13" s="28">
        <v>3.5</v>
      </c>
      <c r="B13" s="28">
        <f t="shared" si="0"/>
        <v>168</v>
      </c>
      <c r="C13" s="28">
        <f t="shared" si="1"/>
        <v>23.5</v>
      </c>
      <c r="D13" s="191" t="s">
        <v>115</v>
      </c>
      <c r="E13" s="32" t="s">
        <v>114</v>
      </c>
      <c r="F13" s="32">
        <v>95</v>
      </c>
      <c r="G13" s="38">
        <f t="shared" si="2"/>
        <v>0.16536458333333334</v>
      </c>
      <c r="H13" s="38">
        <f t="shared" si="3"/>
        <v>0.16944444444444445</v>
      </c>
      <c r="I13" s="38">
        <f t="shared" si="4"/>
        <v>0.17410714285714285</v>
      </c>
      <c r="J13" s="38">
        <f t="shared" si="5"/>
        <v>0.1794871794871795</v>
      </c>
      <c r="K13" s="38">
        <f t="shared" si="6"/>
        <v>0.1857638888888889</v>
      </c>
      <c r="L13" s="36"/>
      <c r="N13" s="4"/>
      <c r="O13" s="4"/>
    </row>
    <row r="14" spans="1:15" ht="12.75">
      <c r="A14" s="28">
        <v>2.5</v>
      </c>
      <c r="B14" s="28">
        <f>B13-A14</f>
        <v>165.5</v>
      </c>
      <c r="C14" s="28">
        <f>SUM(C13+A14)</f>
        <v>26</v>
      </c>
      <c r="D14" s="191" t="s">
        <v>264</v>
      </c>
      <c r="E14" s="32" t="s">
        <v>114</v>
      </c>
      <c r="F14" s="32">
        <v>88</v>
      </c>
      <c r="G14" s="38">
        <f>SUM($G$9+$O$3*C14)</f>
        <v>0.171875</v>
      </c>
      <c r="H14" s="38">
        <f>SUM($H$9+$P$3*C14)</f>
        <v>0.17638888888888887</v>
      </c>
      <c r="I14" s="38">
        <f>SUM($I$9+$Q$3*C14)</f>
        <v>0.18154761904761907</v>
      </c>
      <c r="J14" s="38">
        <f>SUM($J$9+$R$3*C14)</f>
        <v>0.1875</v>
      </c>
      <c r="K14" s="38">
        <f>SUM($K$9+$S$3*C14)</f>
        <v>0.19444444444444445</v>
      </c>
      <c r="L14" s="36"/>
      <c r="N14" s="4"/>
      <c r="O14" s="4"/>
    </row>
    <row r="15" spans="1:15" ht="12.75">
      <c r="A15" s="28">
        <v>2</v>
      </c>
      <c r="B15" s="28">
        <f>B14-A15</f>
        <v>163.5</v>
      </c>
      <c r="C15" s="28">
        <f>SUM(C14+A15)</f>
        <v>28</v>
      </c>
      <c r="D15" s="191" t="s">
        <v>116</v>
      </c>
      <c r="E15" s="32" t="s">
        <v>114</v>
      </c>
      <c r="F15" s="32">
        <v>80</v>
      </c>
      <c r="G15" s="38">
        <f>SUM($G$9+$O$3*C15)</f>
        <v>0.17708333333333331</v>
      </c>
      <c r="H15" s="38">
        <f>SUM($H$9+$P$3*C15)</f>
        <v>0.18194444444444444</v>
      </c>
      <c r="I15" s="38">
        <f>SUM($I$9+$Q$3*C15)</f>
        <v>0.1875</v>
      </c>
      <c r="J15" s="38">
        <f>SUM($J$9+$R$3*C15)</f>
        <v>0.19391025641025642</v>
      </c>
      <c r="K15" s="38">
        <f>SUM($K$9+$S$3*C15)</f>
        <v>0.2013888888888889</v>
      </c>
      <c r="L15" s="36"/>
      <c r="N15" s="4"/>
      <c r="O15" s="4"/>
    </row>
    <row r="16" spans="1:15" ht="12.75">
      <c r="A16" s="28">
        <v>2.5</v>
      </c>
      <c r="B16" s="28">
        <f t="shared" si="0"/>
        <v>161</v>
      </c>
      <c r="C16" s="28">
        <f t="shared" si="1"/>
        <v>30.5</v>
      </c>
      <c r="D16" s="191" t="s">
        <v>117</v>
      </c>
      <c r="E16" s="32" t="s">
        <v>114</v>
      </c>
      <c r="F16" s="32">
        <v>99</v>
      </c>
      <c r="G16" s="38">
        <f t="shared" si="2"/>
        <v>0.18359375</v>
      </c>
      <c r="H16" s="38">
        <f t="shared" si="3"/>
        <v>0.18888888888888888</v>
      </c>
      <c r="I16" s="38">
        <f t="shared" si="4"/>
        <v>0.1949404761904762</v>
      </c>
      <c r="J16" s="38">
        <f t="shared" si="5"/>
        <v>0.20192307692307693</v>
      </c>
      <c r="K16" s="38">
        <f t="shared" si="6"/>
        <v>0.21006944444444445</v>
      </c>
      <c r="L16" s="36"/>
      <c r="N16" s="4"/>
      <c r="O16" s="4"/>
    </row>
    <row r="17" spans="1:15" ht="12.75">
      <c r="A17" s="28">
        <v>3.5</v>
      </c>
      <c r="B17" s="28">
        <f t="shared" si="0"/>
        <v>157.5</v>
      </c>
      <c r="C17" s="28">
        <f t="shared" si="1"/>
        <v>34</v>
      </c>
      <c r="D17" s="39" t="s">
        <v>118</v>
      </c>
      <c r="E17" s="32" t="s">
        <v>119</v>
      </c>
      <c r="F17" s="32">
        <v>97</v>
      </c>
      <c r="G17" s="38">
        <f t="shared" si="2"/>
        <v>0.19270833333333331</v>
      </c>
      <c r="H17" s="38">
        <f t="shared" si="3"/>
        <v>0.1986111111111111</v>
      </c>
      <c r="I17" s="38">
        <f t="shared" si="4"/>
        <v>0.20535714285714285</v>
      </c>
      <c r="J17" s="38">
        <f t="shared" si="5"/>
        <v>0.21314102564102566</v>
      </c>
      <c r="K17" s="38">
        <f t="shared" si="6"/>
        <v>0.2222222222222222</v>
      </c>
      <c r="L17" s="18"/>
      <c r="N17" s="4"/>
      <c r="O17" s="4"/>
    </row>
    <row r="18" spans="1:15" ht="12.75">
      <c r="A18" s="28">
        <v>3</v>
      </c>
      <c r="B18" s="28">
        <f t="shared" si="0"/>
        <v>154.5</v>
      </c>
      <c r="C18" s="28">
        <f t="shared" si="1"/>
        <v>37</v>
      </c>
      <c r="D18" s="191" t="s">
        <v>265</v>
      </c>
      <c r="E18" s="32" t="s">
        <v>119</v>
      </c>
      <c r="F18" s="32">
        <v>99</v>
      </c>
      <c r="G18" s="38">
        <f t="shared" si="2"/>
        <v>0.20052083333333331</v>
      </c>
      <c r="H18" s="38">
        <f t="shared" si="3"/>
        <v>0.20694444444444443</v>
      </c>
      <c r="I18" s="38">
        <f t="shared" si="4"/>
        <v>0.2142857142857143</v>
      </c>
      <c r="J18" s="38">
        <f t="shared" si="5"/>
        <v>0.22275641025641024</v>
      </c>
      <c r="K18" s="38">
        <f t="shared" si="6"/>
        <v>0.2326388888888889</v>
      </c>
      <c r="L18" s="18"/>
      <c r="N18" s="4"/>
      <c r="O18" s="4"/>
    </row>
    <row r="19" spans="1:15" ht="12.75">
      <c r="A19" s="28">
        <v>3.5</v>
      </c>
      <c r="B19" s="28">
        <f t="shared" si="0"/>
        <v>151</v>
      </c>
      <c r="C19" s="28">
        <f t="shared" si="1"/>
        <v>40.5</v>
      </c>
      <c r="D19" s="191" t="s">
        <v>120</v>
      </c>
      <c r="E19" s="32" t="s">
        <v>119</v>
      </c>
      <c r="F19" s="32">
        <v>90</v>
      </c>
      <c r="G19" s="38">
        <f t="shared" si="2"/>
        <v>0.20963541666666669</v>
      </c>
      <c r="H19" s="38">
        <f t="shared" si="3"/>
        <v>0.21666666666666667</v>
      </c>
      <c r="I19" s="38">
        <f t="shared" si="4"/>
        <v>0.22470238095238093</v>
      </c>
      <c r="J19" s="38">
        <f t="shared" si="5"/>
        <v>0.23397435897435898</v>
      </c>
      <c r="K19" s="38">
        <f t="shared" si="6"/>
        <v>0.24479166666666669</v>
      </c>
      <c r="L19" s="18"/>
      <c r="N19" s="4"/>
      <c r="O19" s="4"/>
    </row>
    <row r="20" spans="1:15" ht="12.75">
      <c r="A20" s="28">
        <v>8.5</v>
      </c>
      <c r="B20" s="28">
        <f t="shared" si="0"/>
        <v>142.5</v>
      </c>
      <c r="C20" s="28">
        <f t="shared" si="1"/>
        <v>49</v>
      </c>
      <c r="D20" s="191" t="s">
        <v>121</v>
      </c>
      <c r="E20" s="32" t="s">
        <v>123</v>
      </c>
      <c r="F20" s="32">
        <v>88</v>
      </c>
      <c r="G20" s="38">
        <f t="shared" si="2"/>
        <v>0.23177083333333331</v>
      </c>
      <c r="H20" s="38">
        <f t="shared" si="3"/>
        <v>0.24027777777777776</v>
      </c>
      <c r="I20" s="38">
        <f t="shared" si="4"/>
        <v>0.25</v>
      </c>
      <c r="J20" s="38">
        <f t="shared" si="5"/>
        <v>0.26121794871794873</v>
      </c>
      <c r="K20" s="38">
        <f t="shared" si="6"/>
        <v>0.2743055555555555</v>
      </c>
      <c r="L20" s="18"/>
      <c r="N20" s="4"/>
      <c r="O20" s="4"/>
    </row>
    <row r="21" spans="1:15" ht="12.75">
      <c r="A21" s="28">
        <v>4</v>
      </c>
      <c r="B21" s="28">
        <f t="shared" si="0"/>
        <v>138.5</v>
      </c>
      <c r="C21" s="28">
        <f t="shared" si="1"/>
        <v>53</v>
      </c>
      <c r="D21" s="40" t="s">
        <v>122</v>
      </c>
      <c r="E21" s="32" t="s">
        <v>123</v>
      </c>
      <c r="F21" s="32">
        <v>153</v>
      </c>
      <c r="G21" s="38">
        <f t="shared" si="2"/>
        <v>0.2421875</v>
      </c>
      <c r="H21" s="38">
        <f t="shared" si="3"/>
        <v>0.2513888888888889</v>
      </c>
      <c r="I21" s="38">
        <f t="shared" si="4"/>
        <v>0.2619047619047619</v>
      </c>
      <c r="J21" s="38">
        <f t="shared" si="5"/>
        <v>0.27403846153846156</v>
      </c>
      <c r="K21" s="38">
        <f t="shared" si="6"/>
        <v>0.2881944444444444</v>
      </c>
      <c r="L21" s="18"/>
      <c r="N21" s="4"/>
      <c r="O21" s="4"/>
    </row>
    <row r="22" spans="1:15" ht="12.75">
      <c r="A22" s="28">
        <v>9.5</v>
      </c>
      <c r="B22" s="28">
        <f t="shared" si="0"/>
        <v>129</v>
      </c>
      <c r="C22" s="28">
        <f t="shared" si="1"/>
        <v>62.5</v>
      </c>
      <c r="D22" s="40" t="s">
        <v>125</v>
      </c>
      <c r="E22" s="32" t="s">
        <v>124</v>
      </c>
      <c r="F22" s="32">
        <v>169</v>
      </c>
      <c r="G22" s="38">
        <f t="shared" si="2"/>
        <v>0.2669270833333333</v>
      </c>
      <c r="H22" s="38">
        <f t="shared" si="3"/>
        <v>0.27777777777777773</v>
      </c>
      <c r="I22" s="38">
        <f t="shared" si="4"/>
        <v>0.2901785714285714</v>
      </c>
      <c r="J22" s="38">
        <f t="shared" si="5"/>
        <v>0.30448717948717946</v>
      </c>
      <c r="K22" s="38">
        <f t="shared" si="6"/>
        <v>0.3211805555555555</v>
      </c>
      <c r="L22" s="18"/>
      <c r="N22" s="4"/>
      <c r="O22" s="4"/>
    </row>
    <row r="23" spans="1:15" ht="12.75">
      <c r="A23" s="28">
        <v>5</v>
      </c>
      <c r="B23" s="28">
        <f t="shared" si="0"/>
        <v>124</v>
      </c>
      <c r="C23" s="28">
        <f t="shared" si="1"/>
        <v>67.5</v>
      </c>
      <c r="D23" s="40" t="s">
        <v>126</v>
      </c>
      <c r="E23" s="32" t="s">
        <v>127</v>
      </c>
      <c r="F23" s="32">
        <v>166</v>
      </c>
      <c r="G23" s="38">
        <f t="shared" si="2"/>
        <v>0.2799479166666667</v>
      </c>
      <c r="H23" s="38">
        <f t="shared" si="3"/>
        <v>0.29166666666666663</v>
      </c>
      <c r="I23" s="38">
        <f t="shared" si="4"/>
        <v>0.3050595238095238</v>
      </c>
      <c r="J23" s="38">
        <f t="shared" si="5"/>
        <v>0.3205128205128205</v>
      </c>
      <c r="K23" s="38">
        <f t="shared" si="6"/>
        <v>0.3385416666666667</v>
      </c>
      <c r="L23" s="18"/>
      <c r="N23" s="4"/>
      <c r="O23" s="4"/>
    </row>
    <row r="24" spans="1:15" ht="12.75">
      <c r="A24" s="28">
        <v>2.5</v>
      </c>
      <c r="B24" s="28">
        <f t="shared" si="0"/>
        <v>121.5</v>
      </c>
      <c r="C24" s="28">
        <f t="shared" si="1"/>
        <v>70</v>
      </c>
      <c r="D24" s="191" t="s">
        <v>129</v>
      </c>
      <c r="E24" s="32" t="s">
        <v>128</v>
      </c>
      <c r="F24" s="32">
        <v>160</v>
      </c>
      <c r="G24" s="38">
        <f t="shared" si="2"/>
        <v>0.2864583333333333</v>
      </c>
      <c r="H24" s="38">
        <f t="shared" si="3"/>
        <v>0.2986111111111111</v>
      </c>
      <c r="I24" s="38">
        <f t="shared" si="4"/>
        <v>0.3125</v>
      </c>
      <c r="J24" s="38">
        <f t="shared" si="5"/>
        <v>0.328525641025641</v>
      </c>
      <c r="K24" s="38">
        <f t="shared" si="6"/>
        <v>0.3472222222222222</v>
      </c>
      <c r="L24" s="18"/>
      <c r="N24" s="4"/>
      <c r="O24" s="4"/>
    </row>
    <row r="25" spans="1:15" ht="12.75">
      <c r="A25" s="28">
        <v>3</v>
      </c>
      <c r="B25" s="28">
        <f>B24-A25</f>
        <v>118.5</v>
      </c>
      <c r="C25" s="28">
        <f>SUM(C24+A25)</f>
        <v>73</v>
      </c>
      <c r="D25" s="191" t="s">
        <v>713</v>
      </c>
      <c r="E25" s="32"/>
      <c r="F25" s="32">
        <v>172</v>
      </c>
      <c r="G25" s="38">
        <f>SUM($G$9+$O$3*C25)</f>
        <v>0.2942708333333333</v>
      </c>
      <c r="H25" s="38">
        <f>SUM($H$9+$P$3*C25)</f>
        <v>0.3069444444444444</v>
      </c>
      <c r="I25" s="38">
        <f>SUM($I$9+$Q$3*C25)</f>
        <v>0.3214285714285714</v>
      </c>
      <c r="J25" s="38">
        <f>SUM($J$9+$R$3*C25)</f>
        <v>0.33814102564102566</v>
      </c>
      <c r="K25" s="38">
        <f>SUM($K$9+$S$3*C25)</f>
        <v>0.3576388888888889</v>
      </c>
      <c r="L25" s="18"/>
      <c r="N25" s="4"/>
      <c r="O25" s="4"/>
    </row>
    <row r="26" spans="1:15" ht="12.75">
      <c r="A26" s="28">
        <v>1</v>
      </c>
      <c r="B26" s="28">
        <f>B25-A26</f>
        <v>117.5</v>
      </c>
      <c r="C26" s="28">
        <f>SUM(C25+A26)</f>
        <v>74</v>
      </c>
      <c r="D26" s="191" t="s">
        <v>130</v>
      </c>
      <c r="E26" s="32" t="s">
        <v>128</v>
      </c>
      <c r="F26" s="32">
        <v>174</v>
      </c>
      <c r="G26" s="38">
        <f>SUM($G$9+$O$3*C26)</f>
        <v>0.296875</v>
      </c>
      <c r="H26" s="38">
        <f>SUM($H$9+$P$3*C26)</f>
        <v>0.3097222222222222</v>
      </c>
      <c r="I26" s="38">
        <f>SUM($I$9+$Q$3*C26)</f>
        <v>0.3244047619047619</v>
      </c>
      <c r="J26" s="38">
        <f>SUM($J$9+$R$3*C26)</f>
        <v>0.34134615384615385</v>
      </c>
      <c r="K26" s="38">
        <f>SUM($K$9+$S$3*C26)</f>
        <v>0.3611111111111111</v>
      </c>
      <c r="L26" s="18"/>
      <c r="N26" s="4"/>
      <c r="O26" s="4"/>
    </row>
    <row r="27" spans="1:15" ht="12.75">
      <c r="A27" s="28">
        <v>10.5</v>
      </c>
      <c r="B27" s="28">
        <f t="shared" si="0"/>
        <v>107</v>
      </c>
      <c r="C27" s="28">
        <f t="shared" si="1"/>
        <v>84.5</v>
      </c>
      <c r="D27" s="191" t="s">
        <v>266</v>
      </c>
      <c r="E27" s="32" t="s">
        <v>133</v>
      </c>
      <c r="F27" s="32">
        <v>202</v>
      </c>
      <c r="G27" s="38">
        <f t="shared" si="2"/>
        <v>0.32421875</v>
      </c>
      <c r="H27" s="38">
        <f t="shared" si="3"/>
        <v>0.33888888888888885</v>
      </c>
      <c r="I27" s="38">
        <f t="shared" si="4"/>
        <v>0.3556547619047619</v>
      </c>
      <c r="J27" s="38">
        <f t="shared" si="5"/>
        <v>0.375</v>
      </c>
      <c r="K27" s="38">
        <f t="shared" si="6"/>
        <v>0.3975694444444444</v>
      </c>
      <c r="L27" s="18"/>
      <c r="N27" s="4"/>
      <c r="O27" s="4"/>
    </row>
    <row r="28" spans="1:15" ht="12.75">
      <c r="A28" s="28">
        <v>2.5</v>
      </c>
      <c r="B28" s="28">
        <f t="shared" si="0"/>
        <v>104.5</v>
      </c>
      <c r="C28" s="28">
        <f t="shared" si="1"/>
        <v>87</v>
      </c>
      <c r="D28" s="191" t="s">
        <v>131</v>
      </c>
      <c r="E28" s="32" t="s">
        <v>132</v>
      </c>
      <c r="F28" s="32">
        <v>205</v>
      </c>
      <c r="G28" s="38">
        <f>SUM($G$9+$O$3*C28)</f>
        <v>0.3307291666666667</v>
      </c>
      <c r="H28" s="38">
        <f>SUM($H$9+$P$3*C28)</f>
        <v>0.3458333333333333</v>
      </c>
      <c r="I28" s="38">
        <f>SUM($I$9+$Q$3*C28)</f>
        <v>0.3630952380952381</v>
      </c>
      <c r="J28" s="38">
        <f>SUM($J$9+$R$3*C28)</f>
        <v>0.38301282051282054</v>
      </c>
      <c r="K28" s="38">
        <f>SUM($K$9+$S$3*C28)</f>
        <v>0.40625</v>
      </c>
      <c r="L28" s="18"/>
      <c r="N28" s="4"/>
      <c r="O28" s="4"/>
    </row>
    <row r="29" spans="1:15" ht="12.75">
      <c r="A29" s="28">
        <v>0.5</v>
      </c>
      <c r="B29" s="28">
        <f>B28-A29</f>
        <v>104</v>
      </c>
      <c r="C29" s="28">
        <f>SUM(C28+A29)</f>
        <v>87.5</v>
      </c>
      <c r="D29" s="191" t="s">
        <v>134</v>
      </c>
      <c r="E29" s="32" t="s">
        <v>132</v>
      </c>
      <c r="F29" s="32">
        <v>206</v>
      </c>
      <c r="G29" s="38">
        <f>SUM($G$9+$O$3*C29)</f>
        <v>0.33203125</v>
      </c>
      <c r="H29" s="38">
        <f>SUM($H$9+$P$3*C29)</f>
        <v>0.3472222222222222</v>
      </c>
      <c r="I29" s="38">
        <f>SUM($I$9+$Q$3*C29)</f>
        <v>0.3645833333333333</v>
      </c>
      <c r="J29" s="38">
        <f>SUM($J$9+$R$3*C29)</f>
        <v>0.38461538461538464</v>
      </c>
      <c r="K29" s="38">
        <f>SUM($K$9+$S$3*C29)</f>
        <v>0.4079861111111111</v>
      </c>
      <c r="L29" s="18"/>
      <c r="N29" s="4"/>
      <c r="O29" s="4"/>
    </row>
    <row r="30" spans="1:15" ht="12.75">
      <c r="A30" s="28">
        <v>4</v>
      </c>
      <c r="B30" s="28">
        <f>B29-A30</f>
        <v>100</v>
      </c>
      <c r="C30" s="28">
        <f>SUM(C29+A30)</f>
        <v>91.5</v>
      </c>
      <c r="D30" s="191" t="s">
        <v>136</v>
      </c>
      <c r="E30" s="32" t="s">
        <v>135</v>
      </c>
      <c r="F30" s="32">
        <v>226</v>
      </c>
      <c r="G30" s="38">
        <f>SUM($G$9+$O$3*C30)</f>
        <v>0.3424479166666667</v>
      </c>
      <c r="H30" s="38">
        <f>SUM($H$9+$P$3*C30)</f>
        <v>0.35833333333333334</v>
      </c>
      <c r="I30" s="38">
        <f>SUM($I$9+$Q$3*C30)</f>
        <v>0.37648809523809523</v>
      </c>
      <c r="J30" s="38">
        <f>SUM($J$9+$R$3*C30)</f>
        <v>0.39743589743589747</v>
      </c>
      <c r="K30" s="38">
        <f>SUM($K$9+$S$3*C30)</f>
        <v>0.421875</v>
      </c>
      <c r="L30" s="18"/>
      <c r="N30" s="4"/>
      <c r="O30" s="4"/>
    </row>
    <row r="31" spans="1:15" ht="12.75">
      <c r="A31" s="28">
        <v>4</v>
      </c>
      <c r="B31" s="28">
        <f>B30-A31</f>
        <v>96</v>
      </c>
      <c r="C31" s="28">
        <f>SUM(C30+A31)</f>
        <v>95.5</v>
      </c>
      <c r="D31" s="191" t="s">
        <v>138</v>
      </c>
      <c r="E31" s="32" t="s">
        <v>137</v>
      </c>
      <c r="F31" s="32">
        <v>130</v>
      </c>
      <c r="G31" s="38">
        <f>SUM($G$9+$O$3*C31)</f>
        <v>0.3528645833333333</v>
      </c>
      <c r="H31" s="38">
        <f>SUM($H$9+$P$3*C31)</f>
        <v>0.3694444444444444</v>
      </c>
      <c r="I31" s="38">
        <f>SUM($I$9+$Q$3*C31)</f>
        <v>0.38839285714285715</v>
      </c>
      <c r="J31" s="38">
        <f>SUM($J$9+$R$3*C31)</f>
        <v>0.41025641025641024</v>
      </c>
      <c r="K31" s="38">
        <f>SUM($K$9+$S$3*C31)</f>
        <v>0.4357638888888889</v>
      </c>
      <c r="L31" s="18"/>
      <c r="N31" s="4"/>
      <c r="O31" s="4"/>
    </row>
    <row r="32" spans="1:15" ht="12.75">
      <c r="A32" s="28">
        <v>8</v>
      </c>
      <c r="B32" s="28">
        <f>B31-A32</f>
        <v>88</v>
      </c>
      <c r="C32" s="28">
        <f>SUM(C31+A32)</f>
        <v>103.5</v>
      </c>
      <c r="D32" s="43" t="s">
        <v>139</v>
      </c>
      <c r="E32" s="42"/>
      <c r="F32" s="32">
        <v>140</v>
      </c>
      <c r="G32" s="38">
        <f>SUM($G$9+$O$3*C32)</f>
        <v>0.3736979166666667</v>
      </c>
      <c r="H32" s="38">
        <f>SUM($H$9+$P$3*C32)</f>
        <v>0.39166666666666666</v>
      </c>
      <c r="I32" s="38">
        <f>SUM($I$9+$Q$3*C32)</f>
        <v>0.41220238095238093</v>
      </c>
      <c r="J32" s="38">
        <f>SUM($J$9+$R$3*C32)</f>
        <v>0.4358974358974359</v>
      </c>
      <c r="K32" s="38">
        <f>SUM($K$9+$S$3*C32)</f>
        <v>0.4635416666666667</v>
      </c>
      <c r="L32" s="18"/>
      <c r="N32" s="4"/>
      <c r="O32" s="4"/>
    </row>
    <row r="33" spans="1:12" ht="27.75" customHeight="1">
      <c r="A33" s="28"/>
      <c r="B33" s="28"/>
      <c r="C33" s="28"/>
      <c r="D33" s="193" t="s">
        <v>21</v>
      </c>
      <c r="E33" s="29"/>
      <c r="F33" s="29"/>
      <c r="G33" s="38"/>
      <c r="H33" s="38"/>
      <c r="I33" s="38"/>
      <c r="J33" s="38"/>
      <c r="K33" s="38"/>
      <c r="L33" s="18"/>
    </row>
    <row r="34" spans="1:12" ht="12.75">
      <c r="A34" s="28">
        <v>0</v>
      </c>
      <c r="B34" s="28">
        <f>B32</f>
        <v>88</v>
      </c>
      <c r="C34" s="28">
        <f>C32</f>
        <v>103.5</v>
      </c>
      <c r="D34" s="43" t="s">
        <v>141</v>
      </c>
      <c r="E34" s="32" t="s">
        <v>133</v>
      </c>
      <c r="F34" s="32"/>
      <c r="G34" s="35">
        <f>$L$6</f>
        <v>0.4375</v>
      </c>
      <c r="H34" s="35">
        <f>$L$6</f>
        <v>0.4375</v>
      </c>
      <c r="I34" s="35">
        <f>$L$6</f>
        <v>0.4375</v>
      </c>
      <c r="J34" s="35">
        <f>$M$6</f>
        <v>0.4375</v>
      </c>
      <c r="K34" s="35">
        <f>$M$6</f>
        <v>0.4375</v>
      </c>
      <c r="L34" s="44">
        <f>A34</f>
        <v>0</v>
      </c>
    </row>
    <row r="35" spans="1:15" ht="12.75">
      <c r="A35" s="28">
        <v>8</v>
      </c>
      <c r="B35" s="28">
        <f aca="true" t="shared" si="7" ref="B35:B41">B34-A35</f>
        <v>80</v>
      </c>
      <c r="C35" s="28">
        <f aca="true" t="shared" si="8" ref="C35:C41">SUM(C34+A35)</f>
        <v>111.5</v>
      </c>
      <c r="D35" s="40" t="s">
        <v>142</v>
      </c>
      <c r="E35" s="32" t="s">
        <v>133</v>
      </c>
      <c r="F35" s="32">
        <v>180</v>
      </c>
      <c r="G35" s="38">
        <f aca="true" t="shared" si="9" ref="G35:G41">SUM($H$34+$O$3*L35)</f>
        <v>0.4583333333333333</v>
      </c>
      <c r="H35" s="38">
        <f aca="true" t="shared" si="10" ref="H35:H41">SUM($H$34+$P$3*L35)</f>
        <v>0.4597222222222222</v>
      </c>
      <c r="I35" s="38">
        <f aca="true" t="shared" si="11" ref="I35:I41">SUM($I$34+$Q$3*L35)</f>
        <v>0.46130952380952384</v>
      </c>
      <c r="J35" s="38">
        <f aca="true" t="shared" si="12" ref="J35:J41">SUM($J$34+$R$3*L35)</f>
        <v>0.46314102564102566</v>
      </c>
      <c r="K35" s="38">
        <f aca="true" t="shared" si="13" ref="K35:K41">SUM($K$34+$S$3*L35)</f>
        <v>0.4652777777777778</v>
      </c>
      <c r="L35" s="44">
        <f aca="true" t="shared" si="14" ref="L35:L41">L34+A35</f>
        <v>8</v>
      </c>
      <c r="M35" s="44"/>
      <c r="N35" s="44"/>
      <c r="O35" s="44"/>
    </row>
    <row r="36" spans="1:15" ht="12.75">
      <c r="A36" s="28">
        <v>7</v>
      </c>
      <c r="B36" s="28">
        <f t="shared" si="7"/>
        <v>73</v>
      </c>
      <c r="C36" s="28">
        <f t="shared" si="8"/>
        <v>118.5</v>
      </c>
      <c r="D36" s="31" t="s">
        <v>165</v>
      </c>
      <c r="E36" s="32"/>
      <c r="F36" s="32"/>
      <c r="G36" s="38">
        <f t="shared" si="9"/>
        <v>0.4765625</v>
      </c>
      <c r="H36" s="38">
        <f t="shared" si="10"/>
        <v>0.4791666666666667</v>
      </c>
      <c r="I36" s="38">
        <f t="shared" si="11"/>
        <v>0.48214285714285715</v>
      </c>
      <c r="J36" s="38">
        <f t="shared" si="12"/>
        <v>0.4855769230769231</v>
      </c>
      <c r="K36" s="38">
        <f t="shared" si="13"/>
        <v>0.4895833333333333</v>
      </c>
      <c r="L36" s="44">
        <f t="shared" si="14"/>
        <v>15</v>
      </c>
      <c r="M36" s="44"/>
      <c r="N36" s="44"/>
      <c r="O36" s="44"/>
    </row>
    <row r="37" spans="1:15" ht="12.75">
      <c r="A37" s="28">
        <v>2</v>
      </c>
      <c r="B37" s="28">
        <f t="shared" si="7"/>
        <v>71</v>
      </c>
      <c r="C37" s="28">
        <f t="shared" si="8"/>
        <v>120.5</v>
      </c>
      <c r="D37" s="191" t="s">
        <v>143</v>
      </c>
      <c r="E37" s="32" t="s">
        <v>144</v>
      </c>
      <c r="F37" s="32">
        <v>224</v>
      </c>
      <c r="G37" s="38">
        <f t="shared" si="9"/>
        <v>0.4817708333333333</v>
      </c>
      <c r="H37" s="38">
        <f t="shared" si="10"/>
        <v>0.4847222222222222</v>
      </c>
      <c r="I37" s="38">
        <f t="shared" si="11"/>
        <v>0.4880952380952381</v>
      </c>
      <c r="J37" s="38">
        <f t="shared" si="12"/>
        <v>0.4919871794871795</v>
      </c>
      <c r="K37" s="38">
        <f t="shared" si="13"/>
        <v>0.4965277777777778</v>
      </c>
      <c r="L37" s="44">
        <f t="shared" si="14"/>
        <v>17</v>
      </c>
      <c r="M37" s="44"/>
      <c r="N37" s="44"/>
      <c r="O37" s="44"/>
    </row>
    <row r="38" spans="1:15" ht="12.75">
      <c r="A38" s="28">
        <v>9</v>
      </c>
      <c r="B38" s="28">
        <f t="shared" si="7"/>
        <v>62</v>
      </c>
      <c r="C38" s="28">
        <f t="shared" si="8"/>
        <v>129.5</v>
      </c>
      <c r="D38" s="40" t="s">
        <v>145</v>
      </c>
      <c r="E38" s="32" t="s">
        <v>144</v>
      </c>
      <c r="F38" s="32">
        <v>200</v>
      </c>
      <c r="G38" s="38">
        <f t="shared" si="9"/>
        <v>0.5052083333333334</v>
      </c>
      <c r="H38" s="38">
        <f t="shared" si="10"/>
        <v>0.5097222222222222</v>
      </c>
      <c r="I38" s="38">
        <f t="shared" si="11"/>
        <v>0.5148809523809523</v>
      </c>
      <c r="J38" s="38">
        <f t="shared" si="12"/>
        <v>0.5208333333333334</v>
      </c>
      <c r="K38" s="38">
        <f t="shared" si="13"/>
        <v>0.5277777777777778</v>
      </c>
      <c r="L38" s="44">
        <f t="shared" si="14"/>
        <v>26</v>
      </c>
      <c r="M38" s="44"/>
      <c r="N38" s="44"/>
      <c r="O38" s="44"/>
    </row>
    <row r="39" spans="1:15" ht="12.75">
      <c r="A39" s="28">
        <v>8</v>
      </c>
      <c r="B39" s="28">
        <f t="shared" si="7"/>
        <v>54</v>
      </c>
      <c r="C39" s="28">
        <f t="shared" si="8"/>
        <v>137.5</v>
      </c>
      <c r="D39" s="40" t="s">
        <v>146</v>
      </c>
      <c r="E39" s="32" t="s">
        <v>147</v>
      </c>
      <c r="F39" s="32">
        <v>180</v>
      </c>
      <c r="G39" s="38">
        <f t="shared" si="9"/>
        <v>0.5260416666666666</v>
      </c>
      <c r="H39" s="38">
        <f t="shared" si="10"/>
        <v>0.5319444444444444</v>
      </c>
      <c r="I39" s="38">
        <f t="shared" si="11"/>
        <v>0.5386904761904762</v>
      </c>
      <c r="J39" s="38">
        <f t="shared" si="12"/>
        <v>0.546474358974359</v>
      </c>
      <c r="K39" s="38">
        <f t="shared" si="13"/>
        <v>0.5555555555555556</v>
      </c>
      <c r="L39" s="44">
        <f t="shared" si="14"/>
        <v>34</v>
      </c>
      <c r="M39" s="44"/>
      <c r="N39" s="44"/>
      <c r="O39" s="44"/>
    </row>
    <row r="40" spans="1:15" ht="12.75">
      <c r="A40" s="28">
        <v>5</v>
      </c>
      <c r="B40" s="28">
        <f t="shared" si="7"/>
        <v>49</v>
      </c>
      <c r="C40" s="28">
        <f t="shared" si="8"/>
        <v>142.5</v>
      </c>
      <c r="D40" s="40" t="s">
        <v>148</v>
      </c>
      <c r="E40" s="32" t="s">
        <v>149</v>
      </c>
      <c r="F40" s="32">
        <v>179</v>
      </c>
      <c r="G40" s="38">
        <f t="shared" si="9"/>
        <v>0.5390625</v>
      </c>
      <c r="H40" s="38">
        <f t="shared" si="10"/>
        <v>0.5458333333333333</v>
      </c>
      <c r="I40" s="38">
        <f t="shared" si="11"/>
        <v>0.5535714285714286</v>
      </c>
      <c r="J40" s="38">
        <f t="shared" si="12"/>
        <v>0.5625</v>
      </c>
      <c r="K40" s="38">
        <f t="shared" si="13"/>
        <v>0.5729166666666666</v>
      </c>
      <c r="L40" s="44">
        <f t="shared" si="14"/>
        <v>39</v>
      </c>
      <c r="M40" s="44"/>
      <c r="N40" s="44"/>
      <c r="O40" s="44"/>
    </row>
    <row r="41" spans="1:15" ht="12.75">
      <c r="A41" s="28">
        <v>3</v>
      </c>
      <c r="B41" s="28">
        <f t="shared" si="7"/>
        <v>46</v>
      </c>
      <c r="C41" s="28">
        <f t="shared" si="8"/>
        <v>145.5</v>
      </c>
      <c r="D41" s="39" t="s">
        <v>150</v>
      </c>
      <c r="E41" s="32" t="s">
        <v>149</v>
      </c>
      <c r="F41" s="32">
        <v>175</v>
      </c>
      <c r="G41" s="38">
        <f t="shared" si="9"/>
        <v>0.546875</v>
      </c>
      <c r="H41" s="38">
        <f t="shared" si="10"/>
        <v>0.5541666666666667</v>
      </c>
      <c r="I41" s="38">
        <f t="shared" si="11"/>
        <v>0.5625</v>
      </c>
      <c r="J41" s="38">
        <f t="shared" si="12"/>
        <v>0.5721153846153846</v>
      </c>
      <c r="K41" s="38">
        <f t="shared" si="13"/>
        <v>0.5833333333333333</v>
      </c>
      <c r="L41" s="44">
        <f t="shared" si="14"/>
        <v>42</v>
      </c>
      <c r="M41" s="44"/>
      <c r="N41" s="44"/>
      <c r="O41" s="44"/>
    </row>
    <row r="42" spans="1:15" ht="12.75">
      <c r="A42" s="28">
        <v>5</v>
      </c>
      <c r="B42" s="28">
        <f aca="true" t="shared" si="15" ref="B42:B53">B41-A42</f>
        <v>41</v>
      </c>
      <c r="C42" s="28">
        <f aca="true" t="shared" si="16" ref="C42:C53">SUM(C41+A42)</f>
        <v>150.5</v>
      </c>
      <c r="D42" s="39" t="s">
        <v>151</v>
      </c>
      <c r="E42" s="32" t="s">
        <v>267</v>
      </c>
      <c r="F42" s="32">
        <v>100</v>
      </c>
      <c r="G42" s="38">
        <f aca="true" t="shared" si="17" ref="G42:G53">SUM($H$34+$O$3*L42)</f>
        <v>0.5598958333333334</v>
      </c>
      <c r="H42" s="38">
        <f aca="true" t="shared" si="18" ref="H42:H53">SUM($H$34+$P$3*L42)</f>
        <v>0.5680555555555555</v>
      </c>
      <c r="I42" s="38">
        <f aca="true" t="shared" si="19" ref="I42:I53">SUM($I$34+$Q$3*L42)</f>
        <v>0.5773809523809523</v>
      </c>
      <c r="J42" s="38">
        <f aca="true" t="shared" si="20" ref="J42:J53">SUM($J$34+$R$3*L42)</f>
        <v>0.5881410256410257</v>
      </c>
      <c r="K42" s="38">
        <f aca="true" t="shared" si="21" ref="K42:K53">SUM($K$34+$S$3*L42)</f>
        <v>0.6006944444444444</v>
      </c>
      <c r="L42" s="44">
        <f aca="true" t="shared" si="22" ref="L42:L53">L41+A42</f>
        <v>47</v>
      </c>
      <c r="M42" s="44"/>
      <c r="N42" s="44"/>
      <c r="O42" s="44"/>
    </row>
    <row r="43" spans="1:15" ht="12.75">
      <c r="A43" s="28">
        <v>3</v>
      </c>
      <c r="B43" s="28">
        <f t="shared" si="15"/>
        <v>38</v>
      </c>
      <c r="C43" s="28">
        <f>SUM(C42+A43)</f>
        <v>153.5</v>
      </c>
      <c r="D43" s="39" t="s">
        <v>152</v>
      </c>
      <c r="E43" s="32" t="s">
        <v>153</v>
      </c>
      <c r="F43" s="32">
        <v>85</v>
      </c>
      <c r="G43" s="38">
        <f t="shared" si="17"/>
        <v>0.5677083333333333</v>
      </c>
      <c r="H43" s="38">
        <f t="shared" si="18"/>
        <v>0.5763888888888888</v>
      </c>
      <c r="I43" s="38">
        <f t="shared" si="19"/>
        <v>0.5863095238095238</v>
      </c>
      <c r="J43" s="38">
        <f t="shared" si="20"/>
        <v>0.5977564102564102</v>
      </c>
      <c r="K43" s="38">
        <f t="shared" si="21"/>
        <v>0.6111111111111112</v>
      </c>
      <c r="L43" s="44">
        <f t="shared" si="22"/>
        <v>50</v>
      </c>
      <c r="M43" s="44"/>
      <c r="N43" s="44"/>
      <c r="O43" s="44"/>
    </row>
    <row r="44" spans="1:15" ht="12.75">
      <c r="A44" s="28">
        <v>5</v>
      </c>
      <c r="B44" s="28">
        <f t="shared" si="15"/>
        <v>33</v>
      </c>
      <c r="C44" s="28">
        <f t="shared" si="16"/>
        <v>158.5</v>
      </c>
      <c r="D44" s="39" t="s">
        <v>269</v>
      </c>
      <c r="E44" s="32" t="s">
        <v>153</v>
      </c>
      <c r="F44" s="32">
        <v>168</v>
      </c>
      <c r="G44" s="38">
        <f t="shared" si="17"/>
        <v>0.5807291666666666</v>
      </c>
      <c r="H44" s="38">
        <f t="shared" si="18"/>
        <v>0.5902777777777778</v>
      </c>
      <c r="I44" s="38">
        <f t="shared" si="19"/>
        <v>0.6011904761904762</v>
      </c>
      <c r="J44" s="38">
        <f t="shared" si="20"/>
        <v>0.6137820512820513</v>
      </c>
      <c r="K44" s="38">
        <f t="shared" si="21"/>
        <v>0.6284722222222222</v>
      </c>
      <c r="L44" s="44">
        <f t="shared" si="22"/>
        <v>55</v>
      </c>
      <c r="M44" s="44"/>
      <c r="N44" s="44"/>
      <c r="O44" s="44"/>
    </row>
    <row r="45" spans="1:15" ht="12.75">
      <c r="A45" s="28">
        <v>4</v>
      </c>
      <c r="B45" s="28">
        <f t="shared" si="15"/>
        <v>29</v>
      </c>
      <c r="C45" s="28">
        <f t="shared" si="16"/>
        <v>162.5</v>
      </c>
      <c r="D45" s="39" t="s">
        <v>154</v>
      </c>
      <c r="E45" s="32" t="s">
        <v>155</v>
      </c>
      <c r="F45" s="32">
        <v>121</v>
      </c>
      <c r="G45" s="38">
        <f t="shared" si="17"/>
        <v>0.5911458333333333</v>
      </c>
      <c r="H45" s="38">
        <f t="shared" si="18"/>
        <v>0.6013888888888889</v>
      </c>
      <c r="I45" s="38">
        <f t="shared" si="19"/>
        <v>0.6130952380952381</v>
      </c>
      <c r="J45" s="38">
        <f t="shared" si="20"/>
        <v>0.6266025641025641</v>
      </c>
      <c r="K45" s="38">
        <f t="shared" si="21"/>
        <v>0.6423611111111112</v>
      </c>
      <c r="L45" s="44">
        <f t="shared" si="22"/>
        <v>59</v>
      </c>
      <c r="M45" s="44"/>
      <c r="N45" s="44"/>
      <c r="O45" s="44"/>
    </row>
    <row r="46" spans="1:15" ht="12.75">
      <c r="A46" s="28">
        <v>2.5</v>
      </c>
      <c r="B46" s="28">
        <f t="shared" si="15"/>
        <v>26.5</v>
      </c>
      <c r="C46" s="28">
        <f t="shared" si="16"/>
        <v>165</v>
      </c>
      <c r="D46" s="39" t="s">
        <v>712</v>
      </c>
      <c r="E46" s="32" t="s">
        <v>155</v>
      </c>
      <c r="F46" s="32">
        <v>102</v>
      </c>
      <c r="G46" s="38">
        <f t="shared" si="17"/>
        <v>0.59765625</v>
      </c>
      <c r="H46" s="38">
        <f t="shared" si="18"/>
        <v>0.6083333333333333</v>
      </c>
      <c r="I46" s="38">
        <f t="shared" si="19"/>
        <v>0.6205357142857143</v>
      </c>
      <c r="J46" s="38">
        <f t="shared" si="20"/>
        <v>0.6346153846153846</v>
      </c>
      <c r="K46" s="38">
        <f t="shared" si="21"/>
        <v>0.6510416666666666</v>
      </c>
      <c r="L46" s="44">
        <f t="shared" si="22"/>
        <v>61.5</v>
      </c>
      <c r="M46" s="44"/>
      <c r="N46" s="44"/>
      <c r="O46" s="44"/>
    </row>
    <row r="47" spans="1:15" ht="12.75">
      <c r="A47" s="28">
        <v>4</v>
      </c>
      <c r="B47" s="28">
        <f t="shared" si="15"/>
        <v>22.5</v>
      </c>
      <c r="C47" s="28">
        <f t="shared" si="16"/>
        <v>169</v>
      </c>
      <c r="D47" s="39" t="s">
        <v>156</v>
      </c>
      <c r="E47" s="32" t="s">
        <v>157</v>
      </c>
      <c r="F47" s="32">
        <v>70</v>
      </c>
      <c r="G47" s="38">
        <f t="shared" si="17"/>
        <v>0.6080729166666666</v>
      </c>
      <c r="H47" s="38">
        <f t="shared" si="18"/>
        <v>0.6194444444444445</v>
      </c>
      <c r="I47" s="38">
        <f t="shared" si="19"/>
        <v>0.6324404761904762</v>
      </c>
      <c r="J47" s="38">
        <f t="shared" si="20"/>
        <v>0.6474358974358975</v>
      </c>
      <c r="K47" s="38">
        <f t="shared" si="21"/>
        <v>0.6649305555555556</v>
      </c>
      <c r="L47" s="44">
        <f t="shared" si="22"/>
        <v>65.5</v>
      </c>
      <c r="M47" s="44"/>
      <c r="N47" s="44"/>
      <c r="O47" s="44"/>
    </row>
    <row r="48" spans="1:15" ht="12.75">
      <c r="A48" s="28">
        <v>1.5</v>
      </c>
      <c r="B48" s="28">
        <f t="shared" si="15"/>
        <v>21</v>
      </c>
      <c r="C48" s="28">
        <f t="shared" si="16"/>
        <v>170.5</v>
      </c>
      <c r="D48" s="195" t="s">
        <v>164</v>
      </c>
      <c r="E48" s="32" t="s">
        <v>160</v>
      </c>
      <c r="F48" s="32"/>
      <c r="G48" s="38">
        <f t="shared" si="17"/>
        <v>0.6119791666666666</v>
      </c>
      <c r="H48" s="38">
        <f t="shared" si="18"/>
        <v>0.6236111111111111</v>
      </c>
      <c r="I48" s="38">
        <f t="shared" si="19"/>
        <v>0.6369047619047619</v>
      </c>
      <c r="J48" s="38">
        <f t="shared" si="20"/>
        <v>0.6522435897435898</v>
      </c>
      <c r="K48" s="38">
        <f t="shared" si="21"/>
        <v>0.6701388888888888</v>
      </c>
      <c r="L48" s="44">
        <f t="shared" si="22"/>
        <v>67</v>
      </c>
      <c r="M48" s="44"/>
      <c r="N48" s="44"/>
      <c r="O48" s="44"/>
    </row>
    <row r="49" spans="1:15" ht="12.75">
      <c r="A49" s="28">
        <v>1</v>
      </c>
      <c r="B49" s="28">
        <f t="shared" si="15"/>
        <v>20</v>
      </c>
      <c r="C49" s="28">
        <f t="shared" si="16"/>
        <v>171.5</v>
      </c>
      <c r="D49" s="39" t="s">
        <v>158</v>
      </c>
      <c r="E49" s="32" t="s">
        <v>159</v>
      </c>
      <c r="F49" s="32">
        <v>125</v>
      </c>
      <c r="G49" s="38">
        <f t="shared" si="17"/>
        <v>0.6145833333333333</v>
      </c>
      <c r="H49" s="38">
        <f t="shared" si="18"/>
        <v>0.6263888888888889</v>
      </c>
      <c r="I49" s="38">
        <f t="shared" si="19"/>
        <v>0.6398809523809523</v>
      </c>
      <c r="J49" s="38">
        <f t="shared" si="20"/>
        <v>0.655448717948718</v>
      </c>
      <c r="K49" s="38">
        <f t="shared" si="21"/>
        <v>0.6736111111111112</v>
      </c>
      <c r="L49" s="44">
        <f t="shared" si="22"/>
        <v>68</v>
      </c>
      <c r="M49" s="44"/>
      <c r="N49" s="44"/>
      <c r="O49" s="44"/>
    </row>
    <row r="50" spans="1:15" ht="12.75">
      <c r="A50" s="28">
        <v>2.5</v>
      </c>
      <c r="B50" s="28">
        <f t="shared" si="15"/>
        <v>17.5</v>
      </c>
      <c r="C50" s="28">
        <f t="shared" si="16"/>
        <v>174</v>
      </c>
      <c r="D50" s="39" t="s">
        <v>161</v>
      </c>
      <c r="E50" s="32" t="s">
        <v>159</v>
      </c>
      <c r="F50" s="32">
        <v>152</v>
      </c>
      <c r="G50" s="38">
        <f t="shared" si="17"/>
        <v>0.62109375</v>
      </c>
      <c r="H50" s="38">
        <f t="shared" si="18"/>
        <v>0.6333333333333333</v>
      </c>
      <c r="I50" s="38">
        <f t="shared" si="19"/>
        <v>0.6473214285714286</v>
      </c>
      <c r="J50" s="38">
        <f t="shared" si="20"/>
        <v>0.6634615384615384</v>
      </c>
      <c r="K50" s="38">
        <f t="shared" si="21"/>
        <v>0.6822916666666666</v>
      </c>
      <c r="L50" s="44">
        <f t="shared" si="22"/>
        <v>70.5</v>
      </c>
      <c r="M50" s="44"/>
      <c r="N50" s="44"/>
      <c r="O50" s="44"/>
    </row>
    <row r="51" spans="1:15" ht="12.75">
      <c r="A51" s="28">
        <v>2.5</v>
      </c>
      <c r="B51" s="28">
        <f t="shared" si="15"/>
        <v>15</v>
      </c>
      <c r="C51" s="28">
        <f t="shared" si="16"/>
        <v>176.5</v>
      </c>
      <c r="D51" s="39" t="s">
        <v>162</v>
      </c>
      <c r="E51" s="32" t="s">
        <v>159</v>
      </c>
      <c r="F51" s="32">
        <v>124</v>
      </c>
      <c r="G51" s="38">
        <f t="shared" si="17"/>
        <v>0.6276041666666666</v>
      </c>
      <c r="H51" s="38">
        <f t="shared" si="18"/>
        <v>0.6402777777777777</v>
      </c>
      <c r="I51" s="38">
        <f t="shared" si="19"/>
        <v>0.6547619047619048</v>
      </c>
      <c r="J51" s="38">
        <f t="shared" si="20"/>
        <v>0.671474358974359</v>
      </c>
      <c r="K51" s="38">
        <f t="shared" si="21"/>
        <v>0.6909722222222222</v>
      </c>
      <c r="L51" s="44">
        <f t="shared" si="22"/>
        <v>73</v>
      </c>
      <c r="M51" s="44"/>
      <c r="N51" s="44"/>
      <c r="O51" s="44"/>
    </row>
    <row r="52" spans="1:15" ht="12.75">
      <c r="A52" s="28">
        <v>6</v>
      </c>
      <c r="B52" s="28">
        <f t="shared" si="15"/>
        <v>9</v>
      </c>
      <c r="C52" s="28">
        <f t="shared" si="16"/>
        <v>182.5</v>
      </c>
      <c r="D52" s="39" t="s">
        <v>268</v>
      </c>
      <c r="E52" s="32" t="s">
        <v>202</v>
      </c>
      <c r="F52" s="32">
        <v>104</v>
      </c>
      <c r="G52" s="38">
        <f t="shared" si="17"/>
        <v>0.6432291666666666</v>
      </c>
      <c r="H52" s="38">
        <f t="shared" si="18"/>
        <v>0.6569444444444444</v>
      </c>
      <c r="I52" s="38">
        <f t="shared" si="19"/>
        <v>0.6726190476190477</v>
      </c>
      <c r="J52" s="38">
        <f t="shared" si="20"/>
        <v>0.6907051282051282</v>
      </c>
      <c r="K52" s="38">
        <f t="shared" si="21"/>
        <v>0.7118055555555556</v>
      </c>
      <c r="L52" s="44">
        <f t="shared" si="22"/>
        <v>79</v>
      </c>
      <c r="M52" s="44"/>
      <c r="N52" s="44"/>
      <c r="O52" s="44"/>
    </row>
    <row r="53" spans="1:15" ht="12.75">
      <c r="A53" s="28">
        <v>8</v>
      </c>
      <c r="B53" s="28">
        <f t="shared" si="15"/>
        <v>1</v>
      </c>
      <c r="C53" s="28">
        <f t="shared" si="16"/>
        <v>190.5</v>
      </c>
      <c r="D53" s="45" t="s">
        <v>74</v>
      </c>
      <c r="E53" s="32"/>
      <c r="F53" s="32">
        <v>100</v>
      </c>
      <c r="G53" s="38">
        <f t="shared" si="17"/>
        <v>0.6640625</v>
      </c>
      <c r="H53" s="38">
        <f t="shared" si="18"/>
        <v>0.6791666666666667</v>
      </c>
      <c r="I53" s="38">
        <f t="shared" si="19"/>
        <v>0.6964285714285714</v>
      </c>
      <c r="J53" s="38">
        <f t="shared" si="20"/>
        <v>0.7163461538461539</v>
      </c>
      <c r="K53" s="38">
        <f t="shared" si="21"/>
        <v>0.7395833333333333</v>
      </c>
      <c r="L53" s="44">
        <f t="shared" si="22"/>
        <v>87</v>
      </c>
      <c r="M53" s="44"/>
      <c r="N53" s="44"/>
      <c r="O53" s="44"/>
    </row>
    <row r="54" spans="1:15" ht="12.75">
      <c r="A54" s="28"/>
      <c r="B54" s="28"/>
      <c r="C54" s="28"/>
      <c r="D54" s="37"/>
      <c r="E54" s="32"/>
      <c r="F54" s="32"/>
      <c r="G54" s="38"/>
      <c r="H54" s="38"/>
      <c r="I54" s="38"/>
      <c r="J54" s="38"/>
      <c r="K54" s="38"/>
      <c r="L54" s="44"/>
      <c r="M54" s="44"/>
      <c r="N54" s="44"/>
      <c r="O54" s="44"/>
    </row>
    <row r="55" spans="1:12" ht="12.75">
      <c r="A55" s="28"/>
      <c r="B55" s="28"/>
      <c r="C55" s="28"/>
      <c r="D55" s="37"/>
      <c r="E55" s="32"/>
      <c r="F55" s="32"/>
      <c r="G55" s="38"/>
      <c r="H55" s="38"/>
      <c r="I55" s="38"/>
      <c r="J55" s="38"/>
      <c r="K55" s="38"/>
      <c r="L55" s="44"/>
    </row>
    <row r="56" spans="1:12" ht="12.75">
      <c r="A56" s="28"/>
      <c r="B56" s="28"/>
      <c r="C56" s="28"/>
      <c r="D56" s="46"/>
      <c r="E56" s="29"/>
      <c r="F56" s="29"/>
      <c r="G56" s="38"/>
      <c r="H56" s="38"/>
      <c r="I56" s="38"/>
      <c r="J56" s="38"/>
      <c r="K56" s="38"/>
      <c r="L56" s="44"/>
    </row>
    <row r="57" spans="1:12" ht="12.75">
      <c r="A57" s="28"/>
      <c r="B57" s="28"/>
      <c r="C57" s="28"/>
      <c r="D57" s="47"/>
      <c r="E57" s="29"/>
      <c r="F57" s="29"/>
      <c r="G57" s="38"/>
      <c r="H57" s="38"/>
      <c r="I57" s="38"/>
      <c r="J57" s="38"/>
      <c r="K57" s="38"/>
      <c r="L57" s="44"/>
    </row>
    <row r="58" spans="2:14" ht="12.75">
      <c r="B58" s="17"/>
      <c r="C58" s="17"/>
      <c r="D58" s="52"/>
      <c r="E58" s="10"/>
      <c r="F58" s="10"/>
      <c r="G58" s="10"/>
      <c r="H58" s="10"/>
      <c r="I58" s="50"/>
      <c r="J58" s="50"/>
      <c r="K58" s="50"/>
      <c r="L58" s="18"/>
      <c r="M58" s="51"/>
      <c r="N58" s="51"/>
    </row>
    <row r="59" spans="2:13" ht="12.75">
      <c r="B59" s="17"/>
      <c r="C59" s="17"/>
      <c r="D59" s="52"/>
      <c r="E59" s="10"/>
      <c r="F59" s="10"/>
      <c r="G59" s="10"/>
      <c r="H59" s="10"/>
      <c r="I59" s="53"/>
      <c r="J59" s="53"/>
      <c r="K59" s="53"/>
      <c r="L59" s="54"/>
      <c r="M59" s="55"/>
    </row>
    <row r="60" spans="2:13" ht="12.75">
      <c r="B60" s="10"/>
      <c r="C60" s="17"/>
      <c r="D60" s="52"/>
      <c r="E60" s="10"/>
      <c r="F60" s="10"/>
      <c r="G60" s="10"/>
      <c r="H60" s="10"/>
      <c r="I60" s="53"/>
      <c r="J60" s="53"/>
      <c r="K60" s="53"/>
      <c r="L60" s="54"/>
      <c r="M60" s="55"/>
    </row>
    <row r="61" ht="12.75">
      <c r="M61" s="55" t="s">
        <v>699</v>
      </c>
    </row>
    <row r="62" spans="2:13" ht="12.75">
      <c r="B62" s="17"/>
      <c r="C62" s="17"/>
      <c r="D62" s="49"/>
      <c r="E62" s="10"/>
      <c r="F62" s="10"/>
      <c r="G62" s="10"/>
      <c r="H62" s="10"/>
      <c r="I62" s="53"/>
      <c r="J62" s="53"/>
      <c r="K62" s="53"/>
      <c r="L62" s="54"/>
      <c r="M62" s="55"/>
    </row>
    <row r="63" spans="2:13" ht="12.75">
      <c r="B63" s="17"/>
      <c r="C63" s="17"/>
      <c r="D63" s="52"/>
      <c r="E63" s="10"/>
      <c r="F63" s="10"/>
      <c r="G63" s="10"/>
      <c r="H63" s="10"/>
      <c r="I63" s="53"/>
      <c r="J63" s="53"/>
      <c r="K63" s="53"/>
      <c r="L63" s="54"/>
      <c r="M63" s="55"/>
    </row>
    <row r="64" spans="2:13" ht="12.75">
      <c r="B64" s="17"/>
      <c r="C64" s="17"/>
      <c r="D64" s="52"/>
      <c r="E64" s="10"/>
      <c r="F64" s="10"/>
      <c r="G64" s="10"/>
      <c r="H64" s="10"/>
      <c r="I64" s="53"/>
      <c r="J64" s="53"/>
      <c r="K64" s="53"/>
      <c r="L64" s="54"/>
      <c r="M64" s="55"/>
    </row>
    <row r="65" spans="2:13" ht="12.75">
      <c r="B65" s="17"/>
      <c r="C65" s="17"/>
      <c r="D65" s="52"/>
      <c r="E65" s="10"/>
      <c r="F65" s="10"/>
      <c r="G65" s="10"/>
      <c r="H65" s="10"/>
      <c r="I65" s="53"/>
      <c r="J65" s="53"/>
      <c r="K65" s="53"/>
      <c r="L65" s="54"/>
      <c r="M65" s="55"/>
    </row>
    <row r="66" spans="2:13" ht="12.75">
      <c r="B66" s="17"/>
      <c r="C66" s="17"/>
      <c r="D66" s="56"/>
      <c r="E66" s="5"/>
      <c r="F66" s="5"/>
      <c r="G66" s="5"/>
      <c r="H66" s="5"/>
      <c r="I66" s="53"/>
      <c r="J66" s="53"/>
      <c r="K66" s="53"/>
      <c r="L66" s="54"/>
      <c r="M66" s="55"/>
    </row>
    <row r="67" spans="2:13" ht="12.75">
      <c r="B67" s="17"/>
      <c r="C67" s="17"/>
      <c r="D67" s="52"/>
      <c r="E67" s="10"/>
      <c r="F67" s="10"/>
      <c r="G67" s="10"/>
      <c r="H67" s="10"/>
      <c r="I67" s="53"/>
      <c r="J67" s="53"/>
      <c r="K67" s="53"/>
      <c r="L67" s="54"/>
      <c r="M67" s="55"/>
    </row>
    <row r="68" spans="2:13" ht="12.75">
      <c r="B68" s="10"/>
      <c r="C68" s="17"/>
      <c r="D68" s="52"/>
      <c r="E68" s="10"/>
      <c r="F68" s="10"/>
      <c r="G68" s="10"/>
      <c r="H68" s="10"/>
      <c r="I68" s="10"/>
      <c r="J68" s="10"/>
      <c r="K68" s="10"/>
      <c r="L68" s="52"/>
      <c r="M68" s="55"/>
    </row>
    <row r="69" spans="2:13" ht="12.75">
      <c r="B69" s="17"/>
      <c r="C69" s="17"/>
      <c r="D69" s="52"/>
      <c r="E69" s="10"/>
      <c r="F69" s="10"/>
      <c r="G69" s="10"/>
      <c r="H69" s="10"/>
      <c r="I69" s="53"/>
      <c r="J69" s="53"/>
      <c r="K69" s="53"/>
      <c r="L69" s="54"/>
      <c r="M69" s="57"/>
    </row>
    <row r="70" spans="2:13" ht="12.75">
      <c r="B70" s="17"/>
      <c r="C70" s="17"/>
      <c r="D70" s="56"/>
      <c r="E70" s="5"/>
      <c r="F70" s="5"/>
      <c r="G70" s="5"/>
      <c r="H70" s="5"/>
      <c r="I70" s="53"/>
      <c r="J70" s="53"/>
      <c r="K70" s="53"/>
      <c r="L70" s="54"/>
      <c r="M70" s="57"/>
    </row>
    <row r="71" spans="2:13" ht="12.75">
      <c r="B71" s="10"/>
      <c r="C71" s="10"/>
      <c r="D71" s="52"/>
      <c r="E71" s="10"/>
      <c r="F71" s="10"/>
      <c r="G71" s="10"/>
      <c r="H71" s="10"/>
      <c r="I71" s="53"/>
      <c r="J71" s="53"/>
      <c r="K71" s="53"/>
      <c r="L71" s="54"/>
      <c r="M71" s="16"/>
    </row>
  </sheetData>
  <sheetProtection/>
  <mergeCells count="8">
    <mergeCell ref="A1:K1"/>
    <mergeCell ref="L1:M1"/>
    <mergeCell ref="A2:K2"/>
    <mergeCell ref="A3:K3"/>
    <mergeCell ref="A4:K4"/>
    <mergeCell ref="C5:G5"/>
    <mergeCell ref="B6:C6"/>
    <mergeCell ref="G6:K6"/>
  </mergeCells>
  <printOptions horizontalCentered="1"/>
  <pageMargins left="0.39375" right="0.39375" top="0.39375" bottom="0.7875" header="0.5118055555555556" footer="0.39375"/>
  <pageSetup fitToHeight="1" fitToWidth="1" horizontalDpi="300" verticalDpi="300" orientation="portrait" paperSize="9" scale="89" r:id="rId1"/>
  <headerFooter alignWithMargins="0">
    <oddFooter>&amp;L&amp;F   &amp;D  &amp;T&amp;R&amp;8Les communes en lettres majuscules sont des
chefs-lieux de cantons, sous-préfectures  ou préfectures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zoomScalePageLayoutView="0" workbookViewId="0" topLeftCell="D1">
      <selection activeCell="F49" sqref="F49"/>
    </sheetView>
  </sheetViews>
  <sheetFormatPr defaultColWidth="11.421875" defaultRowHeight="12.75"/>
  <cols>
    <col min="1" max="1" width="6.7109375" style="1" customWidth="1"/>
    <col min="2" max="3" width="8.7109375" style="2" customWidth="1"/>
    <col min="4" max="4" width="34.140625" style="3" customWidth="1"/>
    <col min="5" max="5" width="9.140625" style="2" customWidth="1"/>
    <col min="6" max="10" width="7.7109375" style="2" customWidth="1"/>
    <col min="11" max="11" width="7.7109375" style="71" customWidth="1"/>
    <col min="12" max="14" width="8.57421875" style="3" customWidth="1"/>
    <col min="15" max="19" width="9.421875" style="3" customWidth="1"/>
    <col min="20" max="16384" width="8.57421875" style="3" customWidth="1"/>
  </cols>
  <sheetData>
    <row r="1" spans="1:19" ht="12.75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5" t="s">
        <v>1</v>
      </c>
      <c r="M1" s="215"/>
      <c r="N1" s="7">
        <v>0.041666666666666664</v>
      </c>
      <c r="O1" s="8">
        <v>16</v>
      </c>
      <c r="P1" s="8">
        <v>15</v>
      </c>
      <c r="Q1" s="8">
        <v>14</v>
      </c>
      <c r="R1" s="8">
        <v>13</v>
      </c>
      <c r="S1" s="9">
        <v>12</v>
      </c>
    </row>
    <row r="2" spans="1:19" ht="12.75">
      <c r="A2" s="212" t="s">
        <v>52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11"/>
      <c r="M2" s="6"/>
      <c r="N2" s="11"/>
      <c r="O2" s="11"/>
      <c r="P2" s="5"/>
      <c r="Q2" s="5"/>
      <c r="R2" s="5"/>
      <c r="S2" s="12"/>
    </row>
    <row r="3" spans="1:19" ht="12.75">
      <c r="A3" s="212" t="s">
        <v>67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13" t="s">
        <v>2</v>
      </c>
      <c r="M3" s="6">
        <v>1</v>
      </c>
      <c r="N3" s="11" t="s">
        <v>3</v>
      </c>
      <c r="O3" s="14">
        <f>($N$1/O1)</f>
        <v>0.0026041666666666665</v>
      </c>
      <c r="P3" s="14">
        <f>($N$1/P1)</f>
        <v>0.0027777777777777775</v>
      </c>
      <c r="Q3" s="14">
        <f>($N$1/Q1)</f>
        <v>0.002976190476190476</v>
      </c>
      <c r="R3" s="14">
        <f>($N$1/R1)</f>
        <v>0.003205128205128205</v>
      </c>
      <c r="S3" s="15">
        <f>($N$1/S1)</f>
        <v>0.003472222222222222</v>
      </c>
    </row>
    <row r="4" spans="1:12" ht="12.75">
      <c r="A4" s="211" t="s">
        <v>4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52"/>
    </row>
    <row r="5" spans="1:14" ht="12.75">
      <c r="A5" s="17"/>
      <c r="B5" s="10"/>
      <c r="C5" s="212" t="s">
        <v>499</v>
      </c>
      <c r="D5" s="212"/>
      <c r="E5" s="212"/>
      <c r="F5" s="212"/>
      <c r="G5" s="212"/>
      <c r="H5" s="17">
        <v>194.5</v>
      </c>
      <c r="I5" s="10" t="s">
        <v>5</v>
      </c>
      <c r="J5" s="10"/>
      <c r="K5" s="72"/>
      <c r="L5" s="18">
        <v>0.10416666666666667</v>
      </c>
      <c r="M5" s="18">
        <v>0.10416666666666667</v>
      </c>
      <c r="N5" s="3" t="s">
        <v>6</v>
      </c>
    </row>
    <row r="6" spans="1:14" ht="12.75">
      <c r="A6" s="19"/>
      <c r="B6" s="20" t="s">
        <v>5</v>
      </c>
      <c r="C6" s="73"/>
      <c r="D6" s="21" t="s">
        <v>7</v>
      </c>
      <c r="E6" s="22" t="s">
        <v>8</v>
      </c>
      <c r="F6" s="22" t="s">
        <v>9</v>
      </c>
      <c r="G6" s="214" t="s">
        <v>10</v>
      </c>
      <c r="H6" s="214"/>
      <c r="I6" s="214"/>
      <c r="J6" s="214"/>
      <c r="K6" s="214"/>
      <c r="L6" s="18">
        <v>0.4583333333333333</v>
      </c>
      <c r="M6" s="18">
        <v>0.4583333333333333</v>
      </c>
      <c r="N6" s="16" t="s">
        <v>11</v>
      </c>
    </row>
    <row r="7" spans="1:13" ht="12.75">
      <c r="A7" s="24" t="s">
        <v>12</v>
      </c>
      <c r="B7" s="25" t="s">
        <v>13</v>
      </c>
      <c r="C7" s="25" t="s">
        <v>14</v>
      </c>
      <c r="D7" s="26"/>
      <c r="E7" s="27" t="s">
        <v>15</v>
      </c>
      <c r="F7" s="27"/>
      <c r="G7" s="27" t="s">
        <v>16</v>
      </c>
      <c r="H7" s="27" t="s">
        <v>17</v>
      </c>
      <c r="I7" s="27" t="s">
        <v>18</v>
      </c>
      <c r="J7" s="27" t="s">
        <v>19</v>
      </c>
      <c r="K7" s="27" t="s">
        <v>20</v>
      </c>
      <c r="L7" s="10"/>
      <c r="M7" s="4"/>
    </row>
    <row r="8" spans="1:13" ht="12.75">
      <c r="A8" s="28"/>
      <c r="B8" s="28"/>
      <c r="C8" s="28"/>
      <c r="D8" s="31" t="s">
        <v>475</v>
      </c>
      <c r="E8" s="29"/>
      <c r="F8" s="29"/>
      <c r="G8" s="29"/>
      <c r="H8" s="30"/>
      <c r="I8" s="30"/>
      <c r="J8" s="30"/>
      <c r="K8" s="30"/>
      <c r="L8" s="33"/>
      <c r="M8" s="4"/>
    </row>
    <row r="9" spans="1:15" ht="25.5">
      <c r="A9" s="28"/>
      <c r="B9" s="28">
        <f>$H$5</f>
        <v>194.5</v>
      </c>
      <c r="C9" s="28">
        <v>0</v>
      </c>
      <c r="D9" s="207" t="s">
        <v>704</v>
      </c>
      <c r="E9" s="29" t="s">
        <v>505</v>
      </c>
      <c r="F9" s="29"/>
      <c r="G9" s="35">
        <f>$L$5</f>
        <v>0.10416666666666667</v>
      </c>
      <c r="H9" s="35">
        <f>$L$5</f>
        <v>0.10416666666666667</v>
      </c>
      <c r="I9" s="35">
        <f>$L$5</f>
        <v>0.10416666666666667</v>
      </c>
      <c r="J9" s="35">
        <f>$M$5</f>
        <v>0.10416666666666667</v>
      </c>
      <c r="K9" s="35">
        <f>$M$5</f>
        <v>0.10416666666666667</v>
      </c>
      <c r="L9" s="36"/>
      <c r="M9" s="4"/>
      <c r="N9" s="4"/>
      <c r="O9" s="4"/>
    </row>
    <row r="10" spans="1:15" ht="12.75">
      <c r="A10" s="28"/>
      <c r="B10" s="28">
        <f aca="true" t="shared" si="0" ref="B10:B24">B9-A10</f>
        <v>194.5</v>
      </c>
      <c r="C10" s="28">
        <f aca="true" t="shared" si="1" ref="C10:C24">C9+A10</f>
        <v>0</v>
      </c>
      <c r="D10" s="41" t="s">
        <v>741</v>
      </c>
      <c r="E10" s="29" t="s">
        <v>500</v>
      </c>
      <c r="F10" s="29"/>
      <c r="G10" s="38">
        <f aca="true" t="shared" si="2" ref="G10:G22">SUM($G$9+$O$3*C10)</f>
        <v>0.10416666666666667</v>
      </c>
      <c r="H10" s="38">
        <f aca="true" t="shared" si="3" ref="H10:H22">SUM($H$9+$P$3*C10)</f>
        <v>0.10416666666666667</v>
      </c>
      <c r="I10" s="38">
        <f aca="true" t="shared" si="4" ref="I10:I22">SUM($I$9+$Q$3*C10)</f>
        <v>0.10416666666666667</v>
      </c>
      <c r="J10" s="38">
        <f aca="true" t="shared" si="5" ref="J10:J22">SUM($J$9+$R$3*C10)</f>
        <v>0.10416666666666667</v>
      </c>
      <c r="K10" s="38">
        <f aca="true" t="shared" si="6" ref="K10:K22">SUM($K$9+$S$3*C10)</f>
        <v>0.10416666666666667</v>
      </c>
      <c r="L10" s="36"/>
      <c r="M10" s="4"/>
      <c r="N10" s="4"/>
      <c r="O10" s="4"/>
    </row>
    <row r="11" spans="1:15" ht="12.75">
      <c r="A11" s="28">
        <v>0</v>
      </c>
      <c r="B11" s="28">
        <f t="shared" si="0"/>
        <v>194.5</v>
      </c>
      <c r="C11" s="28">
        <f t="shared" si="1"/>
        <v>0</v>
      </c>
      <c r="D11" s="46" t="s">
        <v>506</v>
      </c>
      <c r="E11" s="29" t="s">
        <v>500</v>
      </c>
      <c r="F11" s="29">
        <v>1105</v>
      </c>
      <c r="G11" s="38">
        <f t="shared" si="2"/>
        <v>0.10416666666666667</v>
      </c>
      <c r="H11" s="38">
        <f t="shared" si="3"/>
        <v>0.10416666666666667</v>
      </c>
      <c r="I11" s="38">
        <f t="shared" si="4"/>
        <v>0.10416666666666667</v>
      </c>
      <c r="J11" s="38">
        <f t="shared" si="5"/>
        <v>0.10416666666666667</v>
      </c>
      <c r="K11" s="38">
        <f t="shared" si="6"/>
        <v>0.10416666666666667</v>
      </c>
      <c r="L11" s="36"/>
      <c r="M11" s="4"/>
      <c r="N11" s="4"/>
      <c r="O11" s="4"/>
    </row>
    <row r="12" spans="1:15" ht="12.75">
      <c r="A12" s="28">
        <v>3.5</v>
      </c>
      <c r="B12" s="28">
        <f t="shared" si="0"/>
        <v>191</v>
      </c>
      <c r="C12" s="28">
        <f t="shared" si="1"/>
        <v>3.5</v>
      </c>
      <c r="D12" s="41" t="s">
        <v>507</v>
      </c>
      <c r="E12" s="29" t="s">
        <v>500</v>
      </c>
      <c r="F12" s="29">
        <v>995</v>
      </c>
      <c r="G12" s="38">
        <f t="shared" si="2"/>
        <v>0.11328125</v>
      </c>
      <c r="H12" s="38">
        <f t="shared" si="3"/>
        <v>0.11388888888888889</v>
      </c>
      <c r="I12" s="38">
        <f t="shared" si="4"/>
        <v>0.11458333333333334</v>
      </c>
      <c r="J12" s="38">
        <f t="shared" si="5"/>
        <v>0.11538461538461539</v>
      </c>
      <c r="K12" s="38">
        <f t="shared" si="6"/>
        <v>0.11631944444444445</v>
      </c>
      <c r="L12" s="36"/>
      <c r="M12" s="4"/>
      <c r="N12" s="4"/>
      <c r="O12" s="4"/>
    </row>
    <row r="13" spans="1:15" ht="12.75">
      <c r="A13" s="28">
        <v>26.5</v>
      </c>
      <c r="B13" s="28">
        <f t="shared" si="0"/>
        <v>164.5</v>
      </c>
      <c r="C13" s="28">
        <f t="shared" si="1"/>
        <v>30</v>
      </c>
      <c r="D13" s="41" t="s">
        <v>508</v>
      </c>
      <c r="E13" s="29" t="s">
        <v>509</v>
      </c>
      <c r="F13" s="29">
        <v>364</v>
      </c>
      <c r="G13" s="38">
        <f t="shared" si="2"/>
        <v>0.18229166666666669</v>
      </c>
      <c r="H13" s="38">
        <f t="shared" si="3"/>
        <v>0.1875</v>
      </c>
      <c r="I13" s="38">
        <f t="shared" si="4"/>
        <v>0.19345238095238093</v>
      </c>
      <c r="J13" s="38">
        <f t="shared" si="5"/>
        <v>0.20032051282051283</v>
      </c>
      <c r="K13" s="38">
        <f t="shared" si="6"/>
        <v>0.20833333333333331</v>
      </c>
      <c r="L13" s="36"/>
      <c r="M13" s="4"/>
      <c r="N13" s="4"/>
      <c r="O13" s="4"/>
    </row>
    <row r="14" spans="1:15" ht="12.75">
      <c r="A14" s="28">
        <v>10.5</v>
      </c>
      <c r="B14" s="28">
        <f t="shared" si="0"/>
        <v>154</v>
      </c>
      <c r="C14" s="28">
        <f t="shared" si="1"/>
        <v>40.5</v>
      </c>
      <c r="D14" s="41" t="s">
        <v>501</v>
      </c>
      <c r="E14" s="29" t="s">
        <v>500</v>
      </c>
      <c r="F14" s="29">
        <v>1262</v>
      </c>
      <c r="G14" s="38">
        <f t="shared" si="2"/>
        <v>0.20963541666666669</v>
      </c>
      <c r="H14" s="38">
        <f t="shared" si="3"/>
        <v>0.21666666666666667</v>
      </c>
      <c r="I14" s="38">
        <f t="shared" si="4"/>
        <v>0.22470238095238093</v>
      </c>
      <c r="J14" s="38">
        <f t="shared" si="5"/>
        <v>0.23397435897435898</v>
      </c>
      <c r="K14" s="38">
        <f t="shared" si="6"/>
        <v>0.24479166666666669</v>
      </c>
      <c r="L14" s="36"/>
      <c r="M14" s="4"/>
      <c r="N14" s="4"/>
      <c r="O14" s="4"/>
    </row>
    <row r="15" spans="1:15" ht="12.75">
      <c r="A15" s="28">
        <v>0.5</v>
      </c>
      <c r="B15" s="28">
        <f t="shared" si="0"/>
        <v>153.5</v>
      </c>
      <c r="C15" s="28">
        <f t="shared" si="1"/>
        <v>41</v>
      </c>
      <c r="D15" s="41" t="s">
        <v>811</v>
      </c>
      <c r="E15" s="29" t="s">
        <v>812</v>
      </c>
      <c r="F15" s="29">
        <v>1224</v>
      </c>
      <c r="G15" s="38">
        <f t="shared" si="2"/>
        <v>0.2109375</v>
      </c>
      <c r="H15" s="38">
        <f t="shared" si="3"/>
        <v>0.21805555555555556</v>
      </c>
      <c r="I15" s="38">
        <f t="shared" si="4"/>
        <v>0.2261904761904762</v>
      </c>
      <c r="J15" s="38">
        <f t="shared" si="5"/>
        <v>0.23557692307692307</v>
      </c>
      <c r="K15" s="38">
        <f t="shared" si="6"/>
        <v>0.2465277777777778</v>
      </c>
      <c r="L15" s="36"/>
      <c r="M15" s="4"/>
      <c r="N15" s="4"/>
      <c r="O15" s="4"/>
    </row>
    <row r="16" spans="1:15" ht="12.75">
      <c r="A16" s="28">
        <v>12</v>
      </c>
      <c r="B16" s="28">
        <f t="shared" si="0"/>
        <v>141.5</v>
      </c>
      <c r="C16" s="28">
        <f t="shared" si="1"/>
        <v>53</v>
      </c>
      <c r="D16" s="3" t="s">
        <v>511</v>
      </c>
      <c r="E16" s="29" t="s">
        <v>510</v>
      </c>
      <c r="F16" s="29">
        <v>412</v>
      </c>
      <c r="G16" s="38">
        <f t="shared" si="2"/>
        <v>0.2421875</v>
      </c>
      <c r="H16" s="38">
        <f t="shared" si="3"/>
        <v>0.2513888888888889</v>
      </c>
      <c r="I16" s="38">
        <f t="shared" si="4"/>
        <v>0.2619047619047619</v>
      </c>
      <c r="J16" s="38">
        <f t="shared" si="5"/>
        <v>0.27403846153846156</v>
      </c>
      <c r="K16" s="38">
        <f t="shared" si="6"/>
        <v>0.2881944444444444</v>
      </c>
      <c r="L16" s="36"/>
      <c r="M16" s="4"/>
      <c r="N16" s="4"/>
      <c r="O16" s="4"/>
    </row>
    <row r="17" spans="1:15" ht="12.75">
      <c r="A17" s="28">
        <v>3</v>
      </c>
      <c r="B17" s="28">
        <f t="shared" si="0"/>
        <v>138.5</v>
      </c>
      <c r="C17" s="28">
        <f t="shared" si="1"/>
        <v>56</v>
      </c>
      <c r="D17" s="41" t="s">
        <v>515</v>
      </c>
      <c r="E17" s="29" t="s">
        <v>510</v>
      </c>
      <c r="F17" s="29">
        <v>586</v>
      </c>
      <c r="G17" s="38">
        <f t="shared" si="2"/>
        <v>0.25</v>
      </c>
      <c r="H17" s="38">
        <f t="shared" si="3"/>
        <v>0.2597222222222222</v>
      </c>
      <c r="I17" s="38">
        <f t="shared" si="4"/>
        <v>0.2708333333333333</v>
      </c>
      <c r="J17" s="38">
        <f t="shared" si="5"/>
        <v>0.28365384615384615</v>
      </c>
      <c r="K17" s="38">
        <f t="shared" si="6"/>
        <v>0.2986111111111111</v>
      </c>
      <c r="L17" s="36"/>
      <c r="M17" s="4"/>
      <c r="N17" s="4"/>
      <c r="O17" s="4"/>
    </row>
    <row r="18" spans="1:15" ht="12.75">
      <c r="A18" s="28">
        <v>5.5</v>
      </c>
      <c r="B18" s="28">
        <f t="shared" si="0"/>
        <v>133</v>
      </c>
      <c r="C18" s="28">
        <f t="shared" si="1"/>
        <v>61.5</v>
      </c>
      <c r="D18" s="41" t="s">
        <v>512</v>
      </c>
      <c r="E18" s="29" t="s">
        <v>513</v>
      </c>
      <c r="F18" s="29"/>
      <c r="G18" s="38">
        <f t="shared" si="2"/>
        <v>0.2643229166666667</v>
      </c>
      <c r="H18" s="38">
        <f t="shared" si="3"/>
        <v>0.27499999999999997</v>
      </c>
      <c r="I18" s="38">
        <f t="shared" si="4"/>
        <v>0.28720238095238093</v>
      </c>
      <c r="J18" s="38">
        <f t="shared" si="5"/>
        <v>0.30128205128205127</v>
      </c>
      <c r="K18" s="38">
        <f t="shared" si="6"/>
        <v>0.3177083333333333</v>
      </c>
      <c r="L18" s="36"/>
      <c r="M18" s="4"/>
      <c r="N18" s="4"/>
      <c r="O18" s="4"/>
    </row>
    <row r="19" spans="1:15" ht="12.75">
      <c r="A19" s="28">
        <v>1</v>
      </c>
      <c r="B19" s="28">
        <f t="shared" si="0"/>
        <v>132</v>
      </c>
      <c r="C19" s="28">
        <f t="shared" si="1"/>
        <v>62.5</v>
      </c>
      <c r="D19" s="3" t="s">
        <v>514</v>
      </c>
      <c r="E19" s="29" t="s">
        <v>513</v>
      </c>
      <c r="F19" s="29">
        <v>600</v>
      </c>
      <c r="G19" s="38">
        <f t="shared" si="2"/>
        <v>0.2669270833333333</v>
      </c>
      <c r="H19" s="38">
        <f t="shared" si="3"/>
        <v>0.27777777777777773</v>
      </c>
      <c r="I19" s="38">
        <f t="shared" si="4"/>
        <v>0.2901785714285714</v>
      </c>
      <c r="J19" s="38">
        <f t="shared" si="5"/>
        <v>0.30448717948717946</v>
      </c>
      <c r="K19" s="38">
        <f t="shared" si="6"/>
        <v>0.3211805555555555</v>
      </c>
      <c r="L19" s="36"/>
      <c r="N19" s="4"/>
      <c r="O19" s="4"/>
    </row>
    <row r="20" spans="1:15" ht="12.75">
      <c r="A20" s="28">
        <v>5.5</v>
      </c>
      <c r="B20" s="28">
        <f t="shared" si="0"/>
        <v>126.5</v>
      </c>
      <c r="C20" s="28">
        <f t="shared" si="1"/>
        <v>68</v>
      </c>
      <c r="D20" s="41" t="s">
        <v>502</v>
      </c>
      <c r="E20" s="29" t="s">
        <v>513</v>
      </c>
      <c r="F20" s="29">
        <v>246</v>
      </c>
      <c r="G20" s="38">
        <f t="shared" si="2"/>
        <v>0.28125</v>
      </c>
      <c r="H20" s="38">
        <f t="shared" si="3"/>
        <v>0.2930555555555555</v>
      </c>
      <c r="I20" s="38">
        <f t="shared" si="4"/>
        <v>0.30654761904761907</v>
      </c>
      <c r="J20" s="38">
        <f t="shared" si="5"/>
        <v>0.32211538461538464</v>
      </c>
      <c r="K20" s="38">
        <f t="shared" si="6"/>
        <v>0.3402777777777778</v>
      </c>
      <c r="L20" s="36"/>
      <c r="M20" s="4"/>
      <c r="N20" s="4"/>
      <c r="O20" s="4"/>
    </row>
    <row r="21" spans="1:15" ht="12.75">
      <c r="A21" s="28">
        <v>8</v>
      </c>
      <c r="B21" s="28">
        <f t="shared" si="0"/>
        <v>118.5</v>
      </c>
      <c r="C21" s="28">
        <f t="shared" si="1"/>
        <v>76</v>
      </c>
      <c r="D21" s="47" t="s">
        <v>690</v>
      </c>
      <c r="E21" s="29" t="s">
        <v>516</v>
      </c>
      <c r="F21" s="29">
        <v>268</v>
      </c>
      <c r="G21" s="38">
        <f t="shared" si="2"/>
        <v>0.3020833333333333</v>
      </c>
      <c r="H21" s="38">
        <f t="shared" si="3"/>
        <v>0.31527777777777777</v>
      </c>
      <c r="I21" s="38">
        <f t="shared" si="4"/>
        <v>0.33035714285714285</v>
      </c>
      <c r="J21" s="38">
        <f t="shared" si="5"/>
        <v>0.34775641025641024</v>
      </c>
      <c r="K21" s="38">
        <f t="shared" si="6"/>
        <v>0.3680555555555556</v>
      </c>
      <c r="L21" s="36"/>
      <c r="M21" s="4"/>
      <c r="N21" s="4"/>
      <c r="O21" s="4"/>
    </row>
    <row r="22" spans="1:15" ht="12.75">
      <c r="A22" s="28">
        <v>7</v>
      </c>
      <c r="B22" s="28">
        <f t="shared" si="0"/>
        <v>111.5</v>
      </c>
      <c r="C22" s="28">
        <f t="shared" si="1"/>
        <v>83</v>
      </c>
      <c r="D22" s="41" t="s">
        <v>517</v>
      </c>
      <c r="E22" s="29" t="s">
        <v>518</v>
      </c>
      <c r="F22" s="29">
        <v>950</v>
      </c>
      <c r="G22" s="38">
        <f t="shared" si="2"/>
        <v>0.3203125</v>
      </c>
      <c r="H22" s="38">
        <f t="shared" si="3"/>
        <v>0.3347222222222222</v>
      </c>
      <c r="I22" s="38">
        <f t="shared" si="4"/>
        <v>0.35119047619047616</v>
      </c>
      <c r="J22" s="38">
        <f t="shared" si="5"/>
        <v>0.3701923076923077</v>
      </c>
      <c r="K22" s="38">
        <f t="shared" si="6"/>
        <v>0.3923611111111111</v>
      </c>
      <c r="L22" s="36"/>
      <c r="M22" s="4"/>
      <c r="N22" s="4"/>
      <c r="O22" s="4"/>
    </row>
    <row r="23" spans="1:15" ht="12.75">
      <c r="A23" s="28">
        <v>3</v>
      </c>
      <c r="B23" s="28">
        <f>B22-A23</f>
        <v>108.5</v>
      </c>
      <c r="C23" s="28">
        <f>C22+A23</f>
        <v>86</v>
      </c>
      <c r="D23" s="47" t="s">
        <v>694</v>
      </c>
      <c r="E23" s="29" t="s">
        <v>518</v>
      </c>
      <c r="F23" s="29">
        <v>1434</v>
      </c>
      <c r="G23" s="38">
        <f>SUM($G$9+$O$3*C23)</f>
        <v>0.328125</v>
      </c>
      <c r="H23" s="38">
        <f>SUM($H$9+$P$3*C23)</f>
        <v>0.34305555555555556</v>
      </c>
      <c r="I23" s="38">
        <f>SUM($I$9+$Q$3*C23)</f>
        <v>0.3601190476190476</v>
      </c>
      <c r="J23" s="38">
        <f>SUM($J$9+$R$3*C23)</f>
        <v>0.3798076923076923</v>
      </c>
      <c r="K23" s="38">
        <f>SUM($K$9+$S$3*C23)</f>
        <v>0.4027777777777778</v>
      </c>
      <c r="L23" s="36"/>
      <c r="M23" s="4"/>
      <c r="N23" s="4"/>
      <c r="O23" s="4"/>
    </row>
    <row r="24" spans="1:15" ht="12.75">
      <c r="A24" s="28">
        <v>15</v>
      </c>
      <c r="B24" s="28">
        <f t="shared" si="0"/>
        <v>93.5</v>
      </c>
      <c r="C24" s="28">
        <f t="shared" si="1"/>
        <v>101</v>
      </c>
      <c r="D24" s="41" t="s">
        <v>520</v>
      </c>
      <c r="E24" s="29" t="s">
        <v>519</v>
      </c>
      <c r="F24" s="29">
        <v>795</v>
      </c>
      <c r="G24" s="38">
        <f>SUM($G$9+$O$3*C24)</f>
        <v>0.3671875</v>
      </c>
      <c r="H24" s="38">
        <f>SUM($H$9+$P$3*C24)</f>
        <v>0.3847222222222222</v>
      </c>
      <c r="I24" s="38">
        <f>SUM($I$9+$Q$3*C24)</f>
        <v>0.40476190476190477</v>
      </c>
      <c r="J24" s="38">
        <f>SUM($J$9+$R$3*C24)</f>
        <v>0.4278846153846154</v>
      </c>
      <c r="K24" s="38">
        <f>SUM($K$9+$S$3*C24)</f>
        <v>0.4548611111111111</v>
      </c>
      <c r="M24" s="4"/>
      <c r="N24" s="4"/>
      <c r="O24" s="4"/>
    </row>
    <row r="25" spans="1:15" ht="12.75">
      <c r="A25" s="28">
        <v>10</v>
      </c>
      <c r="B25" s="28">
        <f>B24-A25</f>
        <v>83.5</v>
      </c>
      <c r="C25" s="28">
        <f>C24+A25</f>
        <v>111</v>
      </c>
      <c r="D25" s="48" t="s">
        <v>503</v>
      </c>
      <c r="E25" s="29"/>
      <c r="F25" s="29">
        <v>415</v>
      </c>
      <c r="G25" s="38">
        <f>SUM($G$9+$O$3*C25)</f>
        <v>0.3932291666666667</v>
      </c>
      <c r="H25" s="38">
        <f>SUM($H$9+$P$3*C25)</f>
        <v>0.4125</v>
      </c>
      <c r="I25" s="38">
        <f>SUM($I$9+$Q$3*C25)</f>
        <v>0.43452380952380953</v>
      </c>
      <c r="J25" s="38">
        <f>SUM($J$9+$R$3*C25)</f>
        <v>0.45993589743589747</v>
      </c>
      <c r="K25" s="38">
        <f>SUM($K$9+$S$3*C25)</f>
        <v>0.4895833333333333</v>
      </c>
      <c r="M25" s="4"/>
      <c r="N25" s="4"/>
      <c r="O25" s="4"/>
    </row>
    <row r="26" spans="1:15" ht="24.75" customHeight="1">
      <c r="A26" s="28"/>
      <c r="B26" s="28"/>
      <c r="C26" s="28"/>
      <c r="D26" s="198" t="s">
        <v>21</v>
      </c>
      <c r="E26" s="29"/>
      <c r="F26" s="29"/>
      <c r="G26" s="29"/>
      <c r="H26" s="38"/>
      <c r="I26" s="38"/>
      <c r="J26" s="38"/>
      <c r="K26" s="38"/>
      <c r="L26" s="18"/>
      <c r="M26" s="4"/>
      <c r="N26" s="4"/>
      <c r="O26" s="4"/>
    </row>
    <row r="27" spans="1:15" ht="12.75">
      <c r="A27" s="28">
        <v>0</v>
      </c>
      <c r="B27" s="28">
        <f>B25</f>
        <v>83.5</v>
      </c>
      <c r="C27" s="28">
        <f>C25</f>
        <v>111</v>
      </c>
      <c r="D27" s="48" t="s">
        <v>521</v>
      </c>
      <c r="E27" s="29" t="s">
        <v>522</v>
      </c>
      <c r="F27" s="29"/>
      <c r="G27" s="35">
        <f>$L$6</f>
        <v>0.4583333333333333</v>
      </c>
      <c r="H27" s="35">
        <f>$L$6</f>
        <v>0.4583333333333333</v>
      </c>
      <c r="I27" s="35">
        <f>$L$6</f>
        <v>0.4583333333333333</v>
      </c>
      <c r="J27" s="35">
        <f>$M$6</f>
        <v>0.4583333333333333</v>
      </c>
      <c r="K27" s="35">
        <f>$M$6</f>
        <v>0.4583333333333333</v>
      </c>
      <c r="L27" s="77">
        <f>A27</f>
        <v>0</v>
      </c>
      <c r="M27" s="4"/>
      <c r="N27" s="4"/>
      <c r="O27" s="4"/>
    </row>
    <row r="28" spans="1:15" ht="12.75">
      <c r="A28" s="28">
        <v>2</v>
      </c>
      <c r="B28" s="28">
        <f>B27-A28</f>
        <v>81.5</v>
      </c>
      <c r="C28" s="28">
        <f>C27+A28</f>
        <v>113</v>
      </c>
      <c r="D28" s="41" t="s">
        <v>524</v>
      </c>
      <c r="E28" s="29" t="s">
        <v>525</v>
      </c>
      <c r="F28" s="29">
        <v>396</v>
      </c>
      <c r="G28" s="38">
        <f aca="true" t="shared" si="7" ref="G28:G48">SUM($G$27+$O$3*L28)</f>
        <v>0.46354166666666663</v>
      </c>
      <c r="H28" s="38">
        <f aca="true" t="shared" si="8" ref="H28:H48">SUM($H$27+$P$3*L28)</f>
        <v>0.46388888888888885</v>
      </c>
      <c r="I28" s="38">
        <f aca="true" t="shared" si="9" ref="I28:I48">SUM($I$27+$Q$3*L28)</f>
        <v>0.46428571428571425</v>
      </c>
      <c r="J28" s="38">
        <f aca="true" t="shared" si="10" ref="J28:J48">SUM($J$27+$R$3*L28)</f>
        <v>0.4647435897435897</v>
      </c>
      <c r="K28" s="38">
        <f aca="true" t="shared" si="11" ref="K28:K48">SUM($K$27+$S$3*L28)</f>
        <v>0.46527777777777773</v>
      </c>
      <c r="L28" s="77">
        <f>L27+A28</f>
        <v>2</v>
      </c>
      <c r="M28" s="4"/>
      <c r="N28" s="4"/>
      <c r="O28" s="4"/>
    </row>
    <row r="29" spans="1:15" ht="12.75">
      <c r="A29" s="28">
        <v>4</v>
      </c>
      <c r="B29" s="28">
        <f aca="true" t="shared" si="12" ref="B29:B38">B28-A29</f>
        <v>77.5</v>
      </c>
      <c r="C29" s="28">
        <f aca="true" t="shared" si="13" ref="C29:C38">C28+A29</f>
        <v>117</v>
      </c>
      <c r="D29" s="41" t="s">
        <v>523</v>
      </c>
      <c r="E29" s="29"/>
      <c r="F29" s="29">
        <v>384</v>
      </c>
      <c r="G29" s="38">
        <f t="shared" si="7"/>
        <v>0.4739583333333333</v>
      </c>
      <c r="H29" s="38">
        <f t="shared" si="8"/>
        <v>0.475</v>
      </c>
      <c r="I29" s="38">
        <f t="shared" si="9"/>
        <v>0.47619047619047616</v>
      </c>
      <c r="J29" s="38">
        <f t="shared" si="10"/>
        <v>0.47756410256410253</v>
      </c>
      <c r="K29" s="38">
        <f t="shared" si="11"/>
        <v>0.47916666666666663</v>
      </c>
      <c r="L29" s="77">
        <f aca="true" t="shared" si="14" ref="L29:L46">L28+A29</f>
        <v>6</v>
      </c>
      <c r="M29" s="4"/>
      <c r="N29" s="4"/>
      <c r="O29" s="4"/>
    </row>
    <row r="30" spans="1:15" ht="12.75">
      <c r="A30" s="28">
        <v>0.5</v>
      </c>
      <c r="B30" s="28">
        <f t="shared" si="12"/>
        <v>77</v>
      </c>
      <c r="C30" s="28">
        <f t="shared" si="13"/>
        <v>117.5</v>
      </c>
      <c r="D30" s="65" t="s">
        <v>452</v>
      </c>
      <c r="E30" s="29"/>
      <c r="F30" s="29"/>
      <c r="G30" s="38">
        <f t="shared" si="7"/>
        <v>0.47526041666666663</v>
      </c>
      <c r="H30" s="38">
        <f t="shared" si="8"/>
        <v>0.47638888888888886</v>
      </c>
      <c r="I30" s="38">
        <f t="shared" si="9"/>
        <v>0.4776785714285714</v>
      </c>
      <c r="J30" s="38">
        <f t="shared" si="10"/>
        <v>0.47916666666666663</v>
      </c>
      <c r="K30" s="38">
        <f t="shared" si="11"/>
        <v>0.48090277777777773</v>
      </c>
      <c r="L30" s="77">
        <f t="shared" si="14"/>
        <v>6.5</v>
      </c>
      <c r="M30" s="4"/>
      <c r="N30" s="4"/>
      <c r="O30" s="4"/>
    </row>
    <row r="31" spans="1:15" ht="12.75">
      <c r="A31" s="28">
        <v>1</v>
      </c>
      <c r="B31" s="28">
        <f t="shared" si="12"/>
        <v>76</v>
      </c>
      <c r="C31" s="28">
        <f t="shared" si="13"/>
        <v>118.5</v>
      </c>
      <c r="D31" s="47" t="s">
        <v>695</v>
      </c>
      <c r="E31" s="29" t="s">
        <v>477</v>
      </c>
      <c r="F31" s="29">
        <v>387</v>
      </c>
      <c r="G31" s="38">
        <f t="shared" si="7"/>
        <v>0.4778645833333333</v>
      </c>
      <c r="H31" s="38">
        <f t="shared" si="8"/>
        <v>0.47916666666666663</v>
      </c>
      <c r="I31" s="38">
        <f t="shared" si="9"/>
        <v>0.48065476190476186</v>
      </c>
      <c r="J31" s="38">
        <f t="shared" si="10"/>
        <v>0.4823717948717948</v>
      </c>
      <c r="K31" s="38">
        <f t="shared" si="11"/>
        <v>0.484375</v>
      </c>
      <c r="L31" s="77">
        <f t="shared" si="14"/>
        <v>7.5</v>
      </c>
      <c r="M31" s="4"/>
      <c r="N31" s="4"/>
      <c r="O31" s="4"/>
    </row>
    <row r="32" spans="1:15" ht="12.75">
      <c r="A32" s="28">
        <v>9.5</v>
      </c>
      <c r="B32" s="28">
        <f t="shared" si="12"/>
        <v>66.5</v>
      </c>
      <c r="C32" s="28">
        <f t="shared" si="13"/>
        <v>128</v>
      </c>
      <c r="D32" s="47" t="s">
        <v>693</v>
      </c>
      <c r="E32" s="29" t="s">
        <v>526</v>
      </c>
      <c r="F32" s="29">
        <v>317</v>
      </c>
      <c r="G32" s="38">
        <f t="shared" si="7"/>
        <v>0.5026041666666666</v>
      </c>
      <c r="H32" s="38">
        <f t="shared" si="8"/>
        <v>0.5055555555555555</v>
      </c>
      <c r="I32" s="38">
        <f t="shared" si="9"/>
        <v>0.5089285714285714</v>
      </c>
      <c r="J32" s="38">
        <f t="shared" si="10"/>
        <v>0.5128205128205128</v>
      </c>
      <c r="K32" s="38">
        <f t="shared" si="11"/>
        <v>0.517361111111111</v>
      </c>
      <c r="L32" s="77">
        <f t="shared" si="14"/>
        <v>17</v>
      </c>
      <c r="M32" s="4"/>
      <c r="N32" s="4"/>
      <c r="O32" s="4"/>
    </row>
    <row r="33" spans="1:15" ht="12.75">
      <c r="A33" s="28">
        <v>3.5</v>
      </c>
      <c r="B33" s="28">
        <f t="shared" si="12"/>
        <v>63</v>
      </c>
      <c r="C33" s="28">
        <f t="shared" si="13"/>
        <v>131.5</v>
      </c>
      <c r="D33" s="41" t="s">
        <v>527</v>
      </c>
      <c r="E33" s="29" t="s">
        <v>229</v>
      </c>
      <c r="F33" s="29">
        <v>330</v>
      </c>
      <c r="G33" s="38">
        <f t="shared" si="7"/>
        <v>0.51171875</v>
      </c>
      <c r="H33" s="38">
        <f t="shared" si="8"/>
        <v>0.5152777777777777</v>
      </c>
      <c r="I33" s="38">
        <f t="shared" si="9"/>
        <v>0.519345238095238</v>
      </c>
      <c r="J33" s="38">
        <f t="shared" si="10"/>
        <v>0.5240384615384616</v>
      </c>
      <c r="K33" s="38">
        <f t="shared" si="11"/>
        <v>0.5295138888888888</v>
      </c>
      <c r="L33" s="77">
        <f t="shared" si="14"/>
        <v>20.5</v>
      </c>
      <c r="M33" s="4"/>
      <c r="N33" s="4"/>
      <c r="O33" s="4"/>
    </row>
    <row r="34" spans="1:15" ht="12.75">
      <c r="A34" s="28">
        <v>4</v>
      </c>
      <c r="B34" s="28">
        <f t="shared" si="12"/>
        <v>59</v>
      </c>
      <c r="C34" s="28">
        <f t="shared" si="13"/>
        <v>135.5</v>
      </c>
      <c r="D34" s="41" t="s">
        <v>528</v>
      </c>
      <c r="E34" s="29" t="s">
        <v>529</v>
      </c>
      <c r="F34" s="29">
        <v>241</v>
      </c>
      <c r="G34" s="38">
        <f t="shared" si="7"/>
        <v>0.5221354166666666</v>
      </c>
      <c r="H34" s="38">
        <f t="shared" si="8"/>
        <v>0.5263888888888889</v>
      </c>
      <c r="I34" s="38">
        <f t="shared" si="9"/>
        <v>0.53125</v>
      </c>
      <c r="J34" s="38">
        <f t="shared" si="10"/>
        <v>0.5368589743589743</v>
      </c>
      <c r="K34" s="38">
        <f t="shared" si="11"/>
        <v>0.5434027777777778</v>
      </c>
      <c r="L34" s="77">
        <f t="shared" si="14"/>
        <v>24.5</v>
      </c>
      <c r="M34" s="4"/>
      <c r="N34" s="4"/>
      <c r="O34" s="4"/>
    </row>
    <row r="35" spans="1:15" ht="12.75">
      <c r="A35" s="28">
        <v>6.5</v>
      </c>
      <c r="B35" s="28">
        <f t="shared" si="12"/>
        <v>52.5</v>
      </c>
      <c r="C35" s="28">
        <f t="shared" si="13"/>
        <v>142</v>
      </c>
      <c r="D35" s="47" t="s">
        <v>530</v>
      </c>
      <c r="E35" s="29" t="s">
        <v>174</v>
      </c>
      <c r="F35" s="29">
        <v>223</v>
      </c>
      <c r="G35" s="38">
        <f t="shared" si="7"/>
        <v>0.5390625</v>
      </c>
      <c r="H35" s="38">
        <f t="shared" si="8"/>
        <v>0.5444444444444444</v>
      </c>
      <c r="I35" s="38">
        <f t="shared" si="9"/>
        <v>0.550595238095238</v>
      </c>
      <c r="J35" s="38">
        <f t="shared" si="10"/>
        <v>0.5576923076923077</v>
      </c>
      <c r="K35" s="38">
        <f t="shared" si="11"/>
        <v>0.5659722222222222</v>
      </c>
      <c r="L35" s="77">
        <f t="shared" si="14"/>
        <v>31</v>
      </c>
      <c r="M35" s="4"/>
      <c r="N35" s="4"/>
      <c r="O35" s="4"/>
    </row>
    <row r="36" spans="1:15" ht="12.75">
      <c r="A36" s="28">
        <v>0.5</v>
      </c>
      <c r="B36" s="28">
        <f t="shared" si="12"/>
        <v>52</v>
      </c>
      <c r="C36" s="28">
        <f t="shared" si="13"/>
        <v>142.5</v>
      </c>
      <c r="D36" s="65" t="s">
        <v>475</v>
      </c>
      <c r="E36" s="29" t="s">
        <v>174</v>
      </c>
      <c r="F36" s="29"/>
      <c r="G36" s="38">
        <f t="shared" si="7"/>
        <v>0.5403645833333333</v>
      </c>
      <c r="H36" s="38">
        <f t="shared" si="8"/>
        <v>0.5458333333333333</v>
      </c>
      <c r="I36" s="38">
        <f t="shared" si="9"/>
        <v>0.5520833333333333</v>
      </c>
      <c r="J36" s="38">
        <f t="shared" si="10"/>
        <v>0.5592948717948718</v>
      </c>
      <c r="K36" s="38">
        <f t="shared" si="11"/>
        <v>0.5677083333333333</v>
      </c>
      <c r="L36" s="77">
        <f t="shared" si="14"/>
        <v>31.5</v>
      </c>
      <c r="M36" s="4"/>
      <c r="N36" s="4"/>
      <c r="O36" s="4"/>
    </row>
    <row r="37" spans="1:15" ht="12.75">
      <c r="A37" s="28">
        <v>3</v>
      </c>
      <c r="B37" s="28">
        <f t="shared" si="12"/>
        <v>49</v>
      </c>
      <c r="C37" s="28">
        <f t="shared" si="13"/>
        <v>145.5</v>
      </c>
      <c r="D37" s="41" t="s">
        <v>531</v>
      </c>
      <c r="E37" s="29" t="s">
        <v>532</v>
      </c>
      <c r="F37" s="29"/>
      <c r="G37" s="38">
        <f t="shared" si="7"/>
        <v>0.5481770833333333</v>
      </c>
      <c r="H37" s="38">
        <f t="shared" si="8"/>
        <v>0.5541666666666667</v>
      </c>
      <c r="I37" s="38">
        <f t="shared" si="9"/>
        <v>0.5610119047619048</v>
      </c>
      <c r="J37" s="38">
        <f t="shared" si="10"/>
        <v>0.5689102564102564</v>
      </c>
      <c r="K37" s="38">
        <f t="shared" si="11"/>
        <v>0.578125</v>
      </c>
      <c r="L37" s="77">
        <f t="shared" si="14"/>
        <v>34.5</v>
      </c>
      <c r="M37" s="4"/>
      <c r="N37" s="4"/>
      <c r="O37" s="4"/>
    </row>
    <row r="38" spans="1:15" ht="12.75">
      <c r="A38" s="28">
        <v>0.5</v>
      </c>
      <c r="B38" s="28">
        <f t="shared" si="12"/>
        <v>48.5</v>
      </c>
      <c r="C38" s="28">
        <f t="shared" si="13"/>
        <v>146</v>
      </c>
      <c r="D38" s="65" t="s">
        <v>504</v>
      </c>
      <c r="E38" s="29" t="s">
        <v>532</v>
      </c>
      <c r="F38" s="29">
        <v>212</v>
      </c>
      <c r="G38" s="38">
        <f t="shared" si="7"/>
        <v>0.5494791666666666</v>
      </c>
      <c r="H38" s="38">
        <f t="shared" si="8"/>
        <v>0.5555555555555556</v>
      </c>
      <c r="I38" s="38">
        <f t="shared" si="9"/>
        <v>0.5625</v>
      </c>
      <c r="J38" s="38">
        <f t="shared" si="10"/>
        <v>0.5705128205128205</v>
      </c>
      <c r="K38" s="38">
        <f t="shared" si="11"/>
        <v>0.579861111111111</v>
      </c>
      <c r="L38" s="77">
        <f t="shared" si="14"/>
        <v>35</v>
      </c>
      <c r="M38" s="4"/>
      <c r="N38" s="4"/>
      <c r="O38" s="4"/>
    </row>
    <row r="39" spans="1:15" ht="12.75">
      <c r="A39" s="28">
        <v>1</v>
      </c>
      <c r="B39" s="28">
        <f aca="true" t="shared" si="15" ref="B39:B44">B38-A39</f>
        <v>47.5</v>
      </c>
      <c r="C39" s="28">
        <f aca="true" t="shared" si="16" ref="C39:C44">C38+A39</f>
        <v>147</v>
      </c>
      <c r="D39" s="41" t="s">
        <v>533</v>
      </c>
      <c r="E39" s="29" t="s">
        <v>394</v>
      </c>
      <c r="F39" s="29"/>
      <c r="G39" s="38">
        <f t="shared" si="7"/>
        <v>0.5520833333333333</v>
      </c>
      <c r="H39" s="38">
        <f t="shared" si="8"/>
        <v>0.5583333333333333</v>
      </c>
      <c r="I39" s="38">
        <f t="shared" si="9"/>
        <v>0.5654761904761905</v>
      </c>
      <c r="J39" s="38">
        <f t="shared" si="10"/>
        <v>0.5737179487179487</v>
      </c>
      <c r="K39" s="38">
        <f t="shared" si="11"/>
        <v>0.5833333333333333</v>
      </c>
      <c r="L39" s="77">
        <f t="shared" si="14"/>
        <v>36</v>
      </c>
      <c r="M39" s="4"/>
      <c r="N39" s="4"/>
      <c r="O39" s="4"/>
    </row>
    <row r="40" spans="1:15" ht="12.75">
      <c r="A40" s="28">
        <v>2.5</v>
      </c>
      <c r="B40" s="28">
        <f t="shared" si="15"/>
        <v>45</v>
      </c>
      <c r="C40" s="28">
        <f t="shared" si="16"/>
        <v>149.5</v>
      </c>
      <c r="D40" s="3" t="s">
        <v>534</v>
      </c>
      <c r="E40" s="29" t="s">
        <v>394</v>
      </c>
      <c r="F40" s="29"/>
      <c r="G40" s="38">
        <f t="shared" si="7"/>
        <v>0.55859375</v>
      </c>
      <c r="H40" s="38">
        <f t="shared" si="8"/>
        <v>0.5652777777777778</v>
      </c>
      <c r="I40" s="38">
        <f t="shared" si="9"/>
        <v>0.5729166666666666</v>
      </c>
      <c r="J40" s="38">
        <f t="shared" si="10"/>
        <v>0.5817307692307692</v>
      </c>
      <c r="K40" s="38">
        <f t="shared" si="11"/>
        <v>0.5920138888888888</v>
      </c>
      <c r="L40" s="77">
        <f t="shared" si="14"/>
        <v>38.5</v>
      </c>
      <c r="M40" s="4"/>
      <c r="N40" s="4"/>
      <c r="O40" s="4"/>
    </row>
    <row r="41" spans="1:15" ht="12.75">
      <c r="A41" s="28">
        <v>2.5</v>
      </c>
      <c r="B41" s="28">
        <f t="shared" si="15"/>
        <v>42.5</v>
      </c>
      <c r="C41" s="28">
        <f t="shared" si="16"/>
        <v>152</v>
      </c>
      <c r="D41" s="3" t="s">
        <v>535</v>
      </c>
      <c r="E41" s="29" t="s">
        <v>394</v>
      </c>
      <c r="F41" s="29">
        <v>206</v>
      </c>
      <c r="G41" s="38">
        <f t="shared" si="7"/>
        <v>0.5651041666666666</v>
      </c>
      <c r="H41" s="38">
        <f t="shared" si="8"/>
        <v>0.5722222222222222</v>
      </c>
      <c r="I41" s="38">
        <f t="shared" si="9"/>
        <v>0.5803571428571428</v>
      </c>
      <c r="J41" s="38">
        <f t="shared" si="10"/>
        <v>0.5897435897435898</v>
      </c>
      <c r="K41" s="38">
        <f t="shared" si="11"/>
        <v>0.6006944444444444</v>
      </c>
      <c r="L41" s="77">
        <f t="shared" si="14"/>
        <v>41</v>
      </c>
      <c r="M41" s="4"/>
      <c r="N41" s="4"/>
      <c r="O41" s="4"/>
    </row>
    <row r="42" spans="1:15" ht="12.75">
      <c r="A42" s="28">
        <v>2.5</v>
      </c>
      <c r="B42" s="28">
        <f t="shared" si="15"/>
        <v>40</v>
      </c>
      <c r="C42" s="28">
        <f t="shared" si="16"/>
        <v>154.5</v>
      </c>
      <c r="D42" s="47" t="s">
        <v>536</v>
      </c>
      <c r="E42" s="29" t="s">
        <v>394</v>
      </c>
      <c r="F42" s="29">
        <v>210</v>
      </c>
      <c r="G42" s="38">
        <f t="shared" si="7"/>
        <v>0.5716145833333333</v>
      </c>
      <c r="H42" s="38">
        <f t="shared" si="8"/>
        <v>0.5791666666666666</v>
      </c>
      <c r="I42" s="38">
        <f t="shared" si="9"/>
        <v>0.5877976190476191</v>
      </c>
      <c r="J42" s="38">
        <f t="shared" si="10"/>
        <v>0.5977564102564102</v>
      </c>
      <c r="K42" s="38">
        <f t="shared" si="11"/>
        <v>0.609375</v>
      </c>
      <c r="L42" s="77">
        <f t="shared" si="14"/>
        <v>43.5</v>
      </c>
      <c r="M42" s="4"/>
      <c r="N42" s="4"/>
      <c r="O42" s="4"/>
    </row>
    <row r="43" spans="1:15" ht="12.75">
      <c r="A43" s="28">
        <v>18</v>
      </c>
      <c r="B43" s="28">
        <f t="shared" si="15"/>
        <v>22</v>
      </c>
      <c r="C43" s="28">
        <f t="shared" si="16"/>
        <v>172.5</v>
      </c>
      <c r="D43" s="3" t="s">
        <v>537</v>
      </c>
      <c r="E43" s="29" t="s">
        <v>394</v>
      </c>
      <c r="F43" s="29">
        <v>228</v>
      </c>
      <c r="G43" s="38">
        <f t="shared" si="7"/>
        <v>0.6184895833333333</v>
      </c>
      <c r="H43" s="38">
        <f t="shared" si="8"/>
        <v>0.6291666666666667</v>
      </c>
      <c r="I43" s="38">
        <f t="shared" si="9"/>
        <v>0.6413690476190476</v>
      </c>
      <c r="J43" s="38">
        <f t="shared" si="10"/>
        <v>0.655448717948718</v>
      </c>
      <c r="K43" s="38">
        <f t="shared" si="11"/>
        <v>0.671875</v>
      </c>
      <c r="L43" s="77">
        <f t="shared" si="14"/>
        <v>61.5</v>
      </c>
      <c r="M43" s="4"/>
      <c r="N43" s="4"/>
      <c r="O43" s="4"/>
    </row>
    <row r="44" spans="1:15" ht="12.75">
      <c r="A44" s="28">
        <v>7</v>
      </c>
      <c r="B44" s="28">
        <f t="shared" si="15"/>
        <v>15</v>
      </c>
      <c r="C44" s="28">
        <f t="shared" si="16"/>
        <v>179.5</v>
      </c>
      <c r="D44" s="41" t="s">
        <v>539</v>
      </c>
      <c r="E44" s="29" t="s">
        <v>538</v>
      </c>
      <c r="F44" s="29">
        <v>205</v>
      </c>
      <c r="G44" s="38">
        <f t="shared" si="7"/>
        <v>0.63671875</v>
      </c>
      <c r="H44" s="38">
        <f t="shared" si="8"/>
        <v>0.648611111111111</v>
      </c>
      <c r="I44" s="38">
        <f t="shared" si="9"/>
        <v>0.6622023809523809</v>
      </c>
      <c r="J44" s="38">
        <f t="shared" si="10"/>
        <v>0.6778846153846154</v>
      </c>
      <c r="K44" s="38">
        <f t="shared" si="11"/>
        <v>0.6961805555555556</v>
      </c>
      <c r="L44" s="77">
        <f t="shared" si="14"/>
        <v>68.5</v>
      </c>
      <c r="M44" s="4"/>
      <c r="N44" s="4"/>
      <c r="O44" s="4"/>
    </row>
    <row r="45" spans="1:15" ht="12.75">
      <c r="A45" s="28">
        <v>7.5</v>
      </c>
      <c r="B45" s="28">
        <f>B44-A45</f>
        <v>7.5</v>
      </c>
      <c r="C45" s="28">
        <f>C44+A45</f>
        <v>187</v>
      </c>
      <c r="D45" s="41" t="s">
        <v>541</v>
      </c>
      <c r="E45" s="29" t="s">
        <v>540</v>
      </c>
      <c r="F45" s="29">
        <v>213</v>
      </c>
      <c r="G45" s="38">
        <f t="shared" si="7"/>
        <v>0.65625</v>
      </c>
      <c r="H45" s="38">
        <f t="shared" si="8"/>
        <v>0.6694444444444444</v>
      </c>
      <c r="I45" s="38">
        <f t="shared" si="9"/>
        <v>0.6845238095238095</v>
      </c>
      <c r="J45" s="38">
        <f t="shared" si="10"/>
        <v>0.7019230769230769</v>
      </c>
      <c r="K45" s="38">
        <f t="shared" si="11"/>
        <v>0.7222222222222222</v>
      </c>
      <c r="L45" s="77">
        <f t="shared" si="14"/>
        <v>76</v>
      </c>
      <c r="M45" s="4"/>
      <c r="N45" s="4"/>
      <c r="O45" s="4"/>
    </row>
    <row r="46" spans="1:15" ht="12.75">
      <c r="A46" s="28">
        <v>3</v>
      </c>
      <c r="B46" s="28">
        <f>B45-A46</f>
        <v>4.5</v>
      </c>
      <c r="C46" s="28">
        <f>C45+A46</f>
        <v>190</v>
      </c>
      <c r="D46" s="41" t="s">
        <v>691</v>
      </c>
      <c r="E46" s="29" t="s">
        <v>542</v>
      </c>
      <c r="F46" s="29">
        <v>227</v>
      </c>
      <c r="G46" s="38">
        <f t="shared" si="7"/>
        <v>0.6640625</v>
      </c>
      <c r="H46" s="38">
        <f t="shared" si="8"/>
        <v>0.6777777777777777</v>
      </c>
      <c r="I46" s="38">
        <f t="shared" si="9"/>
        <v>0.6934523809523809</v>
      </c>
      <c r="J46" s="38">
        <f t="shared" si="10"/>
        <v>0.7115384615384615</v>
      </c>
      <c r="K46" s="38">
        <f t="shared" si="11"/>
        <v>0.7326388888888888</v>
      </c>
      <c r="L46" s="77">
        <f t="shared" si="14"/>
        <v>79</v>
      </c>
      <c r="M46" s="4"/>
      <c r="N46" s="4"/>
      <c r="O46" s="4"/>
    </row>
    <row r="47" spans="1:15" ht="12.75">
      <c r="A47" s="28">
        <v>1.5</v>
      </c>
      <c r="B47" s="28">
        <f>B46-A47</f>
        <v>3</v>
      </c>
      <c r="C47" s="28">
        <f>C46+A47</f>
        <v>191.5</v>
      </c>
      <c r="D47" s="47" t="s">
        <v>692</v>
      </c>
      <c r="E47" s="29"/>
      <c r="F47" s="29">
        <v>256</v>
      </c>
      <c r="G47" s="38">
        <f t="shared" si="7"/>
        <v>0.66796875</v>
      </c>
      <c r="H47" s="38">
        <f t="shared" si="8"/>
        <v>0.6819444444444445</v>
      </c>
      <c r="I47" s="38">
        <f t="shared" si="9"/>
        <v>0.6979166666666666</v>
      </c>
      <c r="J47" s="38">
        <f t="shared" si="10"/>
        <v>0.7163461538461537</v>
      </c>
      <c r="K47" s="38">
        <f t="shared" si="11"/>
        <v>0.7378472222222222</v>
      </c>
      <c r="L47" s="77">
        <f>L46+A47</f>
        <v>80.5</v>
      </c>
      <c r="M47" s="4"/>
      <c r="N47" s="4"/>
      <c r="O47" s="4"/>
    </row>
    <row r="48" spans="1:15" ht="12.75">
      <c r="A48" s="28">
        <v>4.5</v>
      </c>
      <c r="B48" s="28">
        <f>B46-A48</f>
        <v>0</v>
      </c>
      <c r="C48" s="28">
        <f>C46+A48</f>
        <v>194.5</v>
      </c>
      <c r="D48" s="48" t="s">
        <v>742</v>
      </c>
      <c r="E48" s="29"/>
      <c r="F48" s="29">
        <v>250</v>
      </c>
      <c r="G48" s="38">
        <f t="shared" si="7"/>
        <v>0.67578125</v>
      </c>
      <c r="H48" s="38">
        <f t="shared" si="8"/>
        <v>0.6902777777777778</v>
      </c>
      <c r="I48" s="38">
        <f t="shared" si="9"/>
        <v>0.706845238095238</v>
      </c>
      <c r="J48" s="38">
        <f t="shared" si="10"/>
        <v>0.7259615384615384</v>
      </c>
      <c r="K48" s="38">
        <f t="shared" si="11"/>
        <v>0.7482638888888888</v>
      </c>
      <c r="L48" s="77">
        <f>L46+A48</f>
        <v>83.5</v>
      </c>
      <c r="M48" s="4"/>
      <c r="N48" s="4"/>
      <c r="O48" s="4"/>
    </row>
    <row r="49" spans="1:15" ht="12.75">
      <c r="A49" s="28"/>
      <c r="B49" s="28"/>
      <c r="C49" s="28"/>
      <c r="D49" s="48"/>
      <c r="E49" s="29"/>
      <c r="F49" s="29"/>
      <c r="G49" s="38"/>
      <c r="H49" s="38"/>
      <c r="I49" s="38"/>
      <c r="J49" s="38"/>
      <c r="K49" s="38"/>
      <c r="L49" s="77"/>
      <c r="M49" s="4"/>
      <c r="N49" s="4"/>
      <c r="O49" s="4"/>
    </row>
    <row r="50" spans="1:11" ht="12.75">
      <c r="A50" s="28"/>
      <c r="B50" s="28"/>
      <c r="C50" s="28"/>
      <c r="D50" s="48"/>
      <c r="E50" s="29"/>
      <c r="F50" s="29"/>
      <c r="G50" s="38"/>
      <c r="H50" s="38"/>
      <c r="I50" s="38"/>
      <c r="J50" s="38"/>
      <c r="K50" s="38"/>
    </row>
    <row r="51" spans="1:11" ht="12.75">
      <c r="A51" s="28"/>
      <c r="B51" s="28"/>
      <c r="C51" s="28"/>
      <c r="D51" s="48"/>
      <c r="E51" s="29"/>
      <c r="F51" s="29"/>
      <c r="G51" s="38"/>
      <c r="H51" s="38"/>
      <c r="I51" s="38"/>
      <c r="J51" s="38"/>
      <c r="K51" s="38"/>
    </row>
    <row r="52" spans="1:11" ht="12.75">
      <c r="A52" s="28"/>
      <c r="B52" s="28"/>
      <c r="C52" s="28"/>
      <c r="D52" s="48"/>
      <c r="E52" s="29"/>
      <c r="F52" s="29"/>
      <c r="G52" s="38"/>
      <c r="H52" s="38"/>
      <c r="I52" s="38"/>
      <c r="J52" s="38"/>
      <c r="K52" s="38"/>
    </row>
    <row r="53" spans="1:11" ht="12.75">
      <c r="A53" s="28"/>
      <c r="B53" s="28"/>
      <c r="C53" s="28"/>
      <c r="D53" s="48"/>
      <c r="E53" s="29"/>
      <c r="F53" s="29"/>
      <c r="G53" s="38"/>
      <c r="H53" s="38"/>
      <c r="I53" s="38"/>
      <c r="J53" s="38"/>
      <c r="K53" s="38"/>
    </row>
    <row r="54" spans="1:11" ht="12.75">
      <c r="A54" s="28"/>
      <c r="B54" s="28"/>
      <c r="C54" s="28"/>
      <c r="D54" s="48"/>
      <c r="E54" s="29"/>
      <c r="F54" s="29"/>
      <c r="G54" s="38"/>
      <c r="H54" s="38"/>
      <c r="I54" s="38"/>
      <c r="J54" s="38"/>
      <c r="K54" s="38"/>
    </row>
    <row r="55" spans="1:11" ht="12.75">
      <c r="A55" s="28"/>
      <c r="B55" s="28"/>
      <c r="C55" s="28"/>
      <c r="D55" s="48"/>
      <c r="E55" s="29"/>
      <c r="F55" s="29"/>
      <c r="G55" s="38"/>
      <c r="H55" s="38"/>
      <c r="I55" s="38"/>
      <c r="J55" s="38"/>
      <c r="K55" s="38"/>
    </row>
    <row r="56" spans="1:11" ht="12.75">
      <c r="A56" s="28"/>
      <c r="B56" s="28"/>
      <c r="C56" s="28"/>
      <c r="D56" s="48"/>
      <c r="E56" s="29"/>
      <c r="F56" s="29"/>
      <c r="G56" s="38"/>
      <c r="H56" s="38"/>
      <c r="I56" s="38"/>
      <c r="J56" s="38"/>
      <c r="K56" s="38"/>
    </row>
    <row r="57" spans="1:11" ht="12.75">
      <c r="A57" s="28"/>
      <c r="B57" s="28"/>
      <c r="C57" s="28"/>
      <c r="D57" s="48"/>
      <c r="E57" s="29"/>
      <c r="F57" s="29"/>
      <c r="G57" s="38"/>
      <c r="H57" s="38"/>
      <c r="I57" s="38"/>
      <c r="J57" s="38"/>
      <c r="K57" s="38"/>
    </row>
    <row r="58" spans="2:10" ht="12.75">
      <c r="B58" s="17"/>
      <c r="C58" s="17"/>
      <c r="D58" s="52"/>
      <c r="E58" s="10"/>
      <c r="F58" s="10"/>
      <c r="G58" s="10"/>
      <c r="H58" s="53"/>
      <c r="I58" s="53"/>
      <c r="J58" s="53"/>
    </row>
    <row r="59" spans="2:10" ht="12.75">
      <c r="B59" s="17"/>
      <c r="C59" s="17"/>
      <c r="D59" s="56"/>
      <c r="E59" s="10"/>
      <c r="F59" s="10"/>
      <c r="G59" s="10"/>
      <c r="H59" s="53"/>
      <c r="I59" s="53"/>
      <c r="J59" s="53"/>
    </row>
    <row r="60" spans="2:13" ht="12.75">
      <c r="B60" s="17"/>
      <c r="C60" s="17"/>
      <c r="D60" s="52"/>
      <c r="E60" s="10"/>
      <c r="F60" s="10"/>
      <c r="G60" s="10"/>
      <c r="H60" s="53"/>
      <c r="I60" s="53"/>
      <c r="J60" s="53"/>
      <c r="M60" s="3" t="s">
        <v>699</v>
      </c>
    </row>
    <row r="61" spans="2:10" ht="12.75">
      <c r="B61" s="10"/>
      <c r="C61" s="17"/>
      <c r="D61" s="52"/>
      <c r="E61" s="10"/>
      <c r="F61" s="10"/>
      <c r="G61" s="10"/>
      <c r="H61" s="10"/>
      <c r="I61" s="10"/>
      <c r="J61" s="10"/>
    </row>
    <row r="62" spans="2:11" ht="12.75">
      <c r="B62" s="17"/>
      <c r="C62" s="17"/>
      <c r="D62" s="52"/>
      <c r="E62" s="10"/>
      <c r="F62" s="10"/>
      <c r="G62" s="10"/>
      <c r="H62" s="53"/>
      <c r="I62" s="53"/>
      <c r="J62" s="53"/>
      <c r="K62" s="72"/>
    </row>
    <row r="63" spans="2:11" ht="12.75">
      <c r="B63" s="17"/>
      <c r="C63" s="17"/>
      <c r="D63" s="56"/>
      <c r="E63" s="10"/>
      <c r="F63" s="10"/>
      <c r="G63" s="10"/>
      <c r="H63" s="53"/>
      <c r="I63" s="53"/>
      <c r="J63" s="53"/>
      <c r="K63" s="72"/>
    </row>
    <row r="64" spans="2:11" ht="12.75">
      <c r="B64" s="10"/>
      <c r="C64" s="10"/>
      <c r="D64" s="52"/>
      <c r="E64" s="10"/>
      <c r="F64" s="10"/>
      <c r="G64" s="10"/>
      <c r="H64" s="53"/>
      <c r="I64" s="53"/>
      <c r="J64" s="53"/>
      <c r="K64" s="72"/>
    </row>
  </sheetData>
  <sheetProtection/>
  <mergeCells count="7">
    <mergeCell ref="C5:G5"/>
    <mergeCell ref="G6:K6"/>
    <mergeCell ref="A1:K1"/>
    <mergeCell ref="L1:M1"/>
    <mergeCell ref="A2:K2"/>
    <mergeCell ref="A3:K3"/>
    <mergeCell ref="A4:K4"/>
  </mergeCells>
  <printOptions horizontalCentered="1"/>
  <pageMargins left="0.39375" right="0.39375" top="0.39375" bottom="0.39375" header="0.5118055555555556" footer="0.39375"/>
  <pageSetup fitToHeight="1" fitToWidth="1" horizontalDpi="300" verticalDpi="300" orientation="portrait" paperSize="9" scale="85" r:id="rId1"/>
  <headerFooter alignWithMargins="0">
    <oddFooter>&amp;L&amp;F   &amp;D  &amp;T&amp;R&amp;8Les communes en lettres majuscules sont des 
chefs-lieux de cantons, sous-préfectures ou préfectures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"/>
  <sheetViews>
    <sheetView zoomScalePageLayoutView="0" workbookViewId="0" topLeftCell="A3">
      <selection activeCell="F56" sqref="F56"/>
    </sheetView>
  </sheetViews>
  <sheetFormatPr defaultColWidth="11.421875" defaultRowHeight="12.75"/>
  <cols>
    <col min="1" max="1" width="6.7109375" style="97" customWidth="1"/>
    <col min="2" max="3" width="8.7109375" style="98" customWidth="1"/>
    <col min="4" max="4" width="31.7109375" style="99" customWidth="1"/>
    <col min="5" max="7" width="7.7109375" style="2" customWidth="1"/>
    <col min="8" max="10" width="7.7109375" style="98" customWidth="1"/>
    <col min="11" max="11" width="7.7109375" style="100" customWidth="1"/>
    <col min="12" max="14" width="8.57421875" style="99" customWidth="1"/>
    <col min="15" max="19" width="9.421875" style="99" customWidth="1"/>
    <col min="20" max="16384" width="8.57421875" style="99" customWidth="1"/>
  </cols>
  <sheetData>
    <row r="1" spans="1:19" ht="12.75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5" t="s">
        <v>1</v>
      </c>
      <c r="M1" s="215"/>
      <c r="N1" s="7">
        <v>0.041666666666666664</v>
      </c>
      <c r="O1" s="8">
        <v>16</v>
      </c>
      <c r="P1" s="8">
        <v>15</v>
      </c>
      <c r="Q1" s="8">
        <v>14</v>
      </c>
      <c r="R1" s="8">
        <v>13</v>
      </c>
      <c r="S1" s="9">
        <v>12</v>
      </c>
    </row>
    <row r="2" spans="1:19" ht="12.75">
      <c r="A2" s="215" t="s">
        <v>52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11"/>
      <c r="M2" s="6"/>
      <c r="N2" s="11"/>
      <c r="O2" s="11"/>
      <c r="P2" s="5"/>
      <c r="Q2" s="5"/>
      <c r="R2" s="5"/>
      <c r="S2" s="12"/>
    </row>
    <row r="3" spans="1:19" ht="12.75">
      <c r="A3" s="215" t="s">
        <v>68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13" t="s">
        <v>2</v>
      </c>
      <c r="M3" s="6">
        <v>1</v>
      </c>
      <c r="N3" s="11" t="s">
        <v>3</v>
      </c>
      <c r="O3" s="14">
        <f>($N$1/O1)</f>
        <v>0.0026041666666666665</v>
      </c>
      <c r="P3" s="14">
        <f>($N$1/P1)</f>
        <v>0.0027777777777777775</v>
      </c>
      <c r="Q3" s="14">
        <f>($N$1/Q1)</f>
        <v>0.002976190476190476</v>
      </c>
      <c r="R3" s="14">
        <f>($N$1/R1)</f>
        <v>0.003205128205128205</v>
      </c>
      <c r="S3" s="15">
        <f>($N$1/S1)</f>
        <v>0.003472222222222222</v>
      </c>
    </row>
    <row r="4" spans="1:12" ht="12.75">
      <c r="A4" s="211" t="s">
        <v>4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11"/>
    </row>
    <row r="5" spans="1:14" ht="12.75">
      <c r="A5" s="102"/>
      <c r="B5" s="6"/>
      <c r="C5" s="215" t="s">
        <v>543</v>
      </c>
      <c r="D5" s="215"/>
      <c r="E5" s="215"/>
      <c r="F5" s="215"/>
      <c r="G5" s="215"/>
      <c r="H5" s="102">
        <v>190</v>
      </c>
      <c r="I5" s="6" t="s">
        <v>5</v>
      </c>
      <c r="J5" s="6"/>
      <c r="K5" s="103"/>
      <c r="L5" s="18">
        <v>0.10416666666666667</v>
      </c>
      <c r="M5" s="18">
        <v>0.10416666666666666</v>
      </c>
      <c r="N5" s="3" t="s">
        <v>6</v>
      </c>
    </row>
    <row r="6" spans="1:15" ht="12.75">
      <c r="A6" s="104"/>
      <c r="B6" s="105" t="s">
        <v>5</v>
      </c>
      <c r="C6" s="106"/>
      <c r="D6" s="107" t="s">
        <v>7</v>
      </c>
      <c r="E6" s="22" t="s">
        <v>8</v>
      </c>
      <c r="F6" s="22" t="s">
        <v>9</v>
      </c>
      <c r="G6" s="214" t="s">
        <v>10</v>
      </c>
      <c r="H6" s="214"/>
      <c r="I6" s="214"/>
      <c r="J6" s="214"/>
      <c r="K6" s="214"/>
      <c r="L6" s="18">
        <v>0.46875</v>
      </c>
      <c r="M6" s="18">
        <v>0.46875</v>
      </c>
      <c r="N6" s="16" t="s">
        <v>11</v>
      </c>
      <c r="O6" s="3"/>
    </row>
    <row r="7" spans="1:15" ht="12.75">
      <c r="A7" s="108" t="s">
        <v>12</v>
      </c>
      <c r="B7" s="109" t="s">
        <v>13</v>
      </c>
      <c r="C7" s="109" t="s">
        <v>14</v>
      </c>
      <c r="D7" s="110"/>
      <c r="E7" s="27" t="s">
        <v>15</v>
      </c>
      <c r="F7" s="27"/>
      <c r="G7" s="27" t="s">
        <v>16</v>
      </c>
      <c r="H7" s="27" t="s">
        <v>17</v>
      </c>
      <c r="I7" s="27" t="s">
        <v>18</v>
      </c>
      <c r="J7" s="27" t="s">
        <v>19</v>
      </c>
      <c r="K7" s="27" t="s">
        <v>20</v>
      </c>
      <c r="L7" s="10"/>
      <c r="M7" s="4"/>
      <c r="N7" s="3"/>
      <c r="O7" s="3"/>
    </row>
    <row r="8" spans="1:15" ht="12.75">
      <c r="A8" s="28"/>
      <c r="B8" s="61"/>
      <c r="C8" s="28"/>
      <c r="D8" s="65" t="s">
        <v>504</v>
      </c>
      <c r="E8" s="29"/>
      <c r="F8" s="29"/>
      <c r="G8" s="29"/>
      <c r="H8" s="30"/>
      <c r="I8" s="30"/>
      <c r="J8" s="30"/>
      <c r="K8" s="30"/>
      <c r="L8" s="33"/>
      <c r="M8" s="4"/>
      <c r="N8" s="3"/>
      <c r="O8" s="3"/>
    </row>
    <row r="9" spans="1:15" ht="12.75">
      <c r="A9" s="28">
        <v>0</v>
      </c>
      <c r="B9" s="61">
        <f>$H$5</f>
        <v>190</v>
      </c>
      <c r="C9" s="28">
        <v>0</v>
      </c>
      <c r="D9" s="48" t="s">
        <v>743</v>
      </c>
      <c r="E9" s="29" t="s">
        <v>544</v>
      </c>
      <c r="F9" s="29">
        <v>250</v>
      </c>
      <c r="G9" s="35">
        <f>$L$5</f>
        <v>0.10416666666666667</v>
      </c>
      <c r="H9" s="35">
        <f>$L$5</f>
        <v>0.10416666666666667</v>
      </c>
      <c r="I9" s="35">
        <f>$L$5</f>
        <v>0.10416666666666667</v>
      </c>
      <c r="J9" s="35">
        <f>$M$5</f>
        <v>0.10416666666666666</v>
      </c>
      <c r="K9" s="35">
        <f>$M$5</f>
        <v>0.10416666666666666</v>
      </c>
      <c r="L9" s="36"/>
      <c r="M9" s="4"/>
      <c r="N9" s="4"/>
      <c r="O9" s="4"/>
    </row>
    <row r="10" spans="1:15" ht="12" customHeight="1">
      <c r="A10" s="28">
        <v>9</v>
      </c>
      <c r="B10" s="61">
        <f aca="true" t="shared" si="0" ref="B10:B28">B9-A10</f>
        <v>181</v>
      </c>
      <c r="C10" s="28">
        <f aca="true" t="shared" si="1" ref="C10:C28">C9+A10</f>
        <v>9</v>
      </c>
      <c r="D10" s="47" t="s">
        <v>557</v>
      </c>
      <c r="E10" s="29" t="s">
        <v>544</v>
      </c>
      <c r="F10" s="29">
        <v>221</v>
      </c>
      <c r="G10" s="38">
        <f>SUM($G$9+$O$3*C10)</f>
        <v>0.12760416666666669</v>
      </c>
      <c r="H10" s="38">
        <f>SUM($H$9+$P$3*C10)</f>
        <v>0.12916666666666668</v>
      </c>
      <c r="I10" s="38">
        <f>SUM($I$9+$Q$3*C10)</f>
        <v>0.13095238095238096</v>
      </c>
      <c r="J10" s="38">
        <f>SUM($J$9+$R$3*C10)</f>
        <v>0.1330128205128205</v>
      </c>
      <c r="K10" s="38">
        <f>SUM($K$9+$S$3*C10)</f>
        <v>0.13541666666666666</v>
      </c>
      <c r="L10" s="36"/>
      <c r="M10" s="4"/>
      <c r="N10" s="4"/>
      <c r="O10" s="4"/>
    </row>
    <row r="11" spans="1:15" s="115" customFormat="1" ht="12" customHeight="1">
      <c r="A11" s="28">
        <v>8</v>
      </c>
      <c r="B11" s="61">
        <f t="shared" si="0"/>
        <v>173</v>
      </c>
      <c r="C11" s="28">
        <f t="shared" si="1"/>
        <v>17</v>
      </c>
      <c r="D11" s="41" t="s">
        <v>558</v>
      </c>
      <c r="E11" s="29" t="s">
        <v>337</v>
      </c>
      <c r="F11" s="65">
        <v>303</v>
      </c>
      <c r="G11" s="38">
        <f aca="true" t="shared" si="2" ref="G11:G28">SUM($G$9+$O$3*C11)</f>
        <v>0.1484375</v>
      </c>
      <c r="H11" s="38">
        <f aca="true" t="shared" si="3" ref="H11:H28">SUM($H$9+$P$3*C11)</f>
        <v>0.15138888888888888</v>
      </c>
      <c r="I11" s="38">
        <f aca="true" t="shared" si="4" ref="I11:I28">SUM($I$9+$Q$3*C11)</f>
        <v>0.15476190476190477</v>
      </c>
      <c r="J11" s="38">
        <f aca="true" t="shared" si="5" ref="J11:J28">SUM($J$9+$R$3*C11)</f>
        <v>0.15865384615384615</v>
      </c>
      <c r="K11" s="38">
        <f aca="true" t="shared" si="6" ref="K11:K28">SUM($K$9+$S$3*C11)</f>
        <v>0.16319444444444442</v>
      </c>
      <c r="L11" s="114"/>
      <c r="M11" s="76"/>
      <c r="N11" s="76"/>
      <c r="O11" s="76"/>
    </row>
    <row r="12" spans="1:15" s="3" customFormat="1" ht="12.75">
      <c r="A12" s="28">
        <v>10</v>
      </c>
      <c r="B12" s="61">
        <f t="shared" si="0"/>
        <v>163</v>
      </c>
      <c r="C12" s="28">
        <f t="shared" si="1"/>
        <v>27</v>
      </c>
      <c r="D12" s="3" t="s">
        <v>560</v>
      </c>
      <c r="E12" s="29" t="s">
        <v>545</v>
      </c>
      <c r="F12" s="29">
        <v>273</v>
      </c>
      <c r="G12" s="38">
        <f t="shared" si="2"/>
        <v>0.17447916666666669</v>
      </c>
      <c r="H12" s="38">
        <f t="shared" si="3"/>
        <v>0.17916666666666667</v>
      </c>
      <c r="I12" s="38">
        <f t="shared" si="4"/>
        <v>0.18452380952380953</v>
      </c>
      <c r="J12" s="38">
        <f t="shared" si="5"/>
        <v>0.1907051282051282</v>
      </c>
      <c r="K12" s="38">
        <f t="shared" si="6"/>
        <v>0.19791666666666666</v>
      </c>
      <c r="L12" s="36"/>
      <c r="M12" s="4"/>
      <c r="N12" s="4"/>
      <c r="O12" s="4"/>
    </row>
    <row r="13" spans="1:15" s="3" customFormat="1" ht="12.75">
      <c r="A13" s="28">
        <v>2</v>
      </c>
      <c r="B13" s="61">
        <f t="shared" si="0"/>
        <v>161</v>
      </c>
      <c r="C13" s="28">
        <f t="shared" si="1"/>
        <v>29</v>
      </c>
      <c r="D13" s="41" t="s">
        <v>559</v>
      </c>
      <c r="E13" s="29" t="s">
        <v>545</v>
      </c>
      <c r="F13" s="29">
        <v>267</v>
      </c>
      <c r="G13" s="38">
        <f t="shared" si="2"/>
        <v>0.1796875</v>
      </c>
      <c r="H13" s="38">
        <f t="shared" si="3"/>
        <v>0.18472222222222223</v>
      </c>
      <c r="I13" s="38">
        <f t="shared" si="4"/>
        <v>0.19047619047619047</v>
      </c>
      <c r="J13" s="38">
        <f t="shared" si="5"/>
        <v>0.1971153846153846</v>
      </c>
      <c r="K13" s="38">
        <f t="shared" si="6"/>
        <v>0.2048611111111111</v>
      </c>
      <c r="L13" s="36"/>
      <c r="M13" s="4"/>
      <c r="N13" s="4"/>
      <c r="O13" s="4"/>
    </row>
    <row r="14" spans="1:15" ht="12.75">
      <c r="A14" s="28">
        <v>4.5</v>
      </c>
      <c r="B14" s="61">
        <f t="shared" si="0"/>
        <v>156.5</v>
      </c>
      <c r="C14" s="28">
        <f t="shared" si="1"/>
        <v>33.5</v>
      </c>
      <c r="D14" s="41" t="s">
        <v>561</v>
      </c>
      <c r="E14" s="29" t="s">
        <v>563</v>
      </c>
      <c r="F14" s="29">
        <v>267</v>
      </c>
      <c r="G14" s="38">
        <f t="shared" si="2"/>
        <v>0.19140625</v>
      </c>
      <c r="H14" s="38">
        <f t="shared" si="3"/>
        <v>0.19722222222222222</v>
      </c>
      <c r="I14" s="38">
        <f t="shared" si="4"/>
        <v>0.20386904761904762</v>
      </c>
      <c r="J14" s="38">
        <f t="shared" si="5"/>
        <v>0.2115384615384615</v>
      </c>
      <c r="K14" s="38">
        <f t="shared" si="6"/>
        <v>0.2204861111111111</v>
      </c>
      <c r="L14" s="36"/>
      <c r="M14" s="4"/>
      <c r="N14" s="4"/>
      <c r="O14" s="4"/>
    </row>
    <row r="15" spans="1:15" ht="12.75">
      <c r="A15" s="28">
        <v>9.5</v>
      </c>
      <c r="B15" s="61">
        <f t="shared" si="0"/>
        <v>147</v>
      </c>
      <c r="C15" s="28">
        <f t="shared" si="1"/>
        <v>43</v>
      </c>
      <c r="D15" s="41" t="s">
        <v>562</v>
      </c>
      <c r="E15" s="29" t="s">
        <v>563</v>
      </c>
      <c r="F15" s="29">
        <v>244</v>
      </c>
      <c r="G15" s="38">
        <f t="shared" si="2"/>
        <v>0.21614583333333331</v>
      </c>
      <c r="H15" s="38">
        <f t="shared" si="3"/>
        <v>0.2236111111111111</v>
      </c>
      <c r="I15" s="38">
        <f t="shared" si="4"/>
        <v>0.23214285714285715</v>
      </c>
      <c r="J15" s="38">
        <f t="shared" si="5"/>
        <v>0.24198717948717946</v>
      </c>
      <c r="K15" s="38">
        <f t="shared" si="6"/>
        <v>0.2534722222222222</v>
      </c>
      <c r="L15" s="36"/>
      <c r="M15" s="4"/>
      <c r="N15" s="4"/>
      <c r="O15" s="4"/>
    </row>
    <row r="16" spans="1:15" ht="12.75">
      <c r="A16" s="28">
        <v>7</v>
      </c>
      <c r="B16" s="61">
        <f t="shared" si="0"/>
        <v>140</v>
      </c>
      <c r="C16" s="28">
        <f t="shared" si="1"/>
        <v>50</v>
      </c>
      <c r="D16" s="41" t="s">
        <v>564</v>
      </c>
      <c r="E16" s="29" t="s">
        <v>563</v>
      </c>
      <c r="F16" s="29">
        <v>180</v>
      </c>
      <c r="G16" s="38">
        <f t="shared" si="2"/>
        <v>0.234375</v>
      </c>
      <c r="H16" s="38">
        <f t="shared" si="3"/>
        <v>0.24305555555555552</v>
      </c>
      <c r="I16" s="38">
        <f t="shared" si="4"/>
        <v>0.25297619047619047</v>
      </c>
      <c r="J16" s="38">
        <f t="shared" si="5"/>
        <v>0.26442307692307687</v>
      </c>
      <c r="K16" s="38">
        <f t="shared" si="6"/>
        <v>0.2777777777777778</v>
      </c>
      <c r="L16" s="36"/>
      <c r="M16" s="4"/>
      <c r="N16" s="4"/>
      <c r="O16" s="4"/>
    </row>
    <row r="17" spans="1:15" ht="12.75">
      <c r="A17" s="28">
        <v>1.5</v>
      </c>
      <c r="B17" s="61">
        <f t="shared" si="0"/>
        <v>138.5</v>
      </c>
      <c r="C17" s="28">
        <f t="shared" si="1"/>
        <v>51.5</v>
      </c>
      <c r="D17" s="41" t="s">
        <v>565</v>
      </c>
      <c r="E17" s="29" t="s">
        <v>566</v>
      </c>
      <c r="F17" s="29">
        <v>200</v>
      </c>
      <c r="G17" s="38">
        <f t="shared" si="2"/>
        <v>0.23828125</v>
      </c>
      <c r="H17" s="38">
        <f t="shared" si="3"/>
        <v>0.24722222222222223</v>
      </c>
      <c r="I17" s="38">
        <f t="shared" si="4"/>
        <v>0.25744047619047616</v>
      </c>
      <c r="J17" s="38">
        <f t="shared" si="5"/>
        <v>0.2692307692307692</v>
      </c>
      <c r="K17" s="38">
        <f t="shared" si="6"/>
        <v>0.2829861111111111</v>
      </c>
      <c r="L17" s="36"/>
      <c r="M17" s="4"/>
      <c r="N17" s="4"/>
      <c r="O17" s="4"/>
    </row>
    <row r="18" spans="1:15" ht="12.75">
      <c r="A18" s="28">
        <v>4</v>
      </c>
      <c r="B18" s="61">
        <f t="shared" si="0"/>
        <v>134.5</v>
      </c>
      <c r="C18" s="28">
        <f t="shared" si="1"/>
        <v>55.5</v>
      </c>
      <c r="D18" s="41" t="s">
        <v>567</v>
      </c>
      <c r="E18" s="29" t="s">
        <v>566</v>
      </c>
      <c r="F18" s="29">
        <v>193</v>
      </c>
      <c r="G18" s="38">
        <f t="shared" si="2"/>
        <v>0.24869791666666669</v>
      </c>
      <c r="H18" s="38">
        <f t="shared" si="3"/>
        <v>0.2583333333333333</v>
      </c>
      <c r="I18" s="38">
        <f t="shared" si="4"/>
        <v>0.2693452380952381</v>
      </c>
      <c r="J18" s="38">
        <f t="shared" si="5"/>
        <v>0.28205128205128205</v>
      </c>
      <c r="K18" s="38">
        <f t="shared" si="6"/>
        <v>0.296875</v>
      </c>
      <c r="L18" s="3"/>
      <c r="M18" s="4"/>
      <c r="N18" s="4"/>
      <c r="O18" s="4"/>
    </row>
    <row r="19" spans="1:15" ht="12.75">
      <c r="A19" s="28">
        <v>1.5</v>
      </c>
      <c r="B19" s="61">
        <f t="shared" si="0"/>
        <v>133</v>
      </c>
      <c r="C19" s="28">
        <f t="shared" si="1"/>
        <v>57</v>
      </c>
      <c r="D19" s="41" t="s">
        <v>793</v>
      </c>
      <c r="E19" s="29" t="s">
        <v>566</v>
      </c>
      <c r="F19" s="29">
        <v>201</v>
      </c>
      <c r="G19" s="38">
        <f t="shared" si="2"/>
        <v>0.2526041666666667</v>
      </c>
      <c r="H19" s="38">
        <f t="shared" si="3"/>
        <v>0.2625</v>
      </c>
      <c r="I19" s="38">
        <f t="shared" si="4"/>
        <v>0.2738095238095238</v>
      </c>
      <c r="J19" s="38">
        <f t="shared" si="5"/>
        <v>0.28685897435897434</v>
      </c>
      <c r="K19" s="38">
        <f t="shared" si="6"/>
        <v>0.3020833333333333</v>
      </c>
      <c r="L19" s="3"/>
      <c r="M19" s="4"/>
      <c r="N19" s="4"/>
      <c r="O19" s="4"/>
    </row>
    <row r="20" spans="1:15" ht="12.75">
      <c r="A20" s="28">
        <v>4</v>
      </c>
      <c r="B20" s="61">
        <f t="shared" si="0"/>
        <v>129</v>
      </c>
      <c r="C20" s="28">
        <f t="shared" si="1"/>
        <v>61</v>
      </c>
      <c r="D20" s="41" t="s">
        <v>568</v>
      </c>
      <c r="E20" s="29" t="s">
        <v>546</v>
      </c>
      <c r="F20" s="29">
        <v>215</v>
      </c>
      <c r="G20" s="38">
        <f t="shared" si="2"/>
        <v>0.2630208333333333</v>
      </c>
      <c r="H20" s="38">
        <f t="shared" si="3"/>
        <v>0.2736111111111111</v>
      </c>
      <c r="I20" s="38">
        <f t="shared" si="4"/>
        <v>0.2857142857142857</v>
      </c>
      <c r="J20" s="38">
        <f t="shared" si="5"/>
        <v>0.29967948717948717</v>
      </c>
      <c r="K20" s="38">
        <f t="shared" si="6"/>
        <v>0.3159722222222222</v>
      </c>
      <c r="L20" s="3"/>
      <c r="M20" s="4"/>
      <c r="N20" s="4"/>
      <c r="O20" s="4"/>
    </row>
    <row r="21" spans="1:15" ht="12.75">
      <c r="A21" s="28">
        <v>3</v>
      </c>
      <c r="B21" s="61">
        <f t="shared" si="0"/>
        <v>126</v>
      </c>
      <c r="C21" s="28">
        <f t="shared" si="1"/>
        <v>64</v>
      </c>
      <c r="D21" s="99" t="s">
        <v>569</v>
      </c>
      <c r="E21" s="29" t="s">
        <v>546</v>
      </c>
      <c r="F21" s="29">
        <v>210</v>
      </c>
      <c r="G21" s="38">
        <f t="shared" si="2"/>
        <v>0.2708333333333333</v>
      </c>
      <c r="H21" s="38">
        <f t="shared" si="3"/>
        <v>0.28194444444444444</v>
      </c>
      <c r="I21" s="38">
        <f t="shared" si="4"/>
        <v>0.29464285714285715</v>
      </c>
      <c r="J21" s="38">
        <f t="shared" si="5"/>
        <v>0.3092948717948718</v>
      </c>
      <c r="K21" s="38">
        <f t="shared" si="6"/>
        <v>0.32638888888888884</v>
      </c>
      <c r="L21" s="3"/>
      <c r="M21" s="4"/>
      <c r="N21" s="4"/>
      <c r="O21" s="4"/>
    </row>
    <row r="22" spans="1:15" ht="12.75">
      <c r="A22" s="28">
        <v>7</v>
      </c>
      <c r="B22" s="61">
        <f t="shared" si="0"/>
        <v>119</v>
      </c>
      <c r="C22" s="28">
        <f t="shared" si="1"/>
        <v>71</v>
      </c>
      <c r="D22" s="41" t="s">
        <v>570</v>
      </c>
      <c r="E22" s="29" t="s">
        <v>571</v>
      </c>
      <c r="F22" s="29">
        <v>202</v>
      </c>
      <c r="G22" s="38">
        <f t="shared" si="2"/>
        <v>0.2890625</v>
      </c>
      <c r="H22" s="38">
        <f t="shared" si="3"/>
        <v>0.3013888888888889</v>
      </c>
      <c r="I22" s="38">
        <f t="shared" si="4"/>
        <v>0.31547619047619047</v>
      </c>
      <c r="J22" s="38">
        <f t="shared" si="5"/>
        <v>0.3317307692307692</v>
      </c>
      <c r="K22" s="38">
        <f t="shared" si="6"/>
        <v>0.3506944444444444</v>
      </c>
      <c r="L22" s="3"/>
      <c r="M22" s="4"/>
      <c r="N22" s="4"/>
      <c r="O22" s="4"/>
    </row>
    <row r="23" spans="1:15" ht="12.75">
      <c r="A23" s="28">
        <v>6.5</v>
      </c>
      <c r="B23" s="61">
        <f t="shared" si="0"/>
        <v>112.5</v>
      </c>
      <c r="C23" s="28">
        <f t="shared" si="1"/>
        <v>77.5</v>
      </c>
      <c r="D23" s="41" t="s">
        <v>574</v>
      </c>
      <c r="E23" s="29" t="s">
        <v>547</v>
      </c>
      <c r="F23" s="29">
        <v>178</v>
      </c>
      <c r="G23" s="38">
        <f t="shared" si="2"/>
        <v>0.3059895833333333</v>
      </c>
      <c r="H23" s="38">
        <f t="shared" si="3"/>
        <v>0.3194444444444444</v>
      </c>
      <c r="I23" s="38">
        <f t="shared" si="4"/>
        <v>0.33482142857142855</v>
      </c>
      <c r="J23" s="38">
        <f t="shared" si="5"/>
        <v>0.35256410256410253</v>
      </c>
      <c r="K23" s="38">
        <f t="shared" si="6"/>
        <v>0.37326388888888884</v>
      </c>
      <c r="L23" s="18"/>
      <c r="M23" s="4"/>
      <c r="N23" s="4"/>
      <c r="O23" s="4"/>
    </row>
    <row r="24" spans="1:15" ht="12.75">
      <c r="A24" s="28">
        <v>4.5</v>
      </c>
      <c r="B24" s="61">
        <f t="shared" si="0"/>
        <v>108</v>
      </c>
      <c r="C24" s="28">
        <f t="shared" si="1"/>
        <v>82</v>
      </c>
      <c r="D24" s="111" t="s">
        <v>572</v>
      </c>
      <c r="E24" s="29" t="s">
        <v>547</v>
      </c>
      <c r="F24" s="29">
        <v>181</v>
      </c>
      <c r="G24" s="38">
        <f t="shared" si="2"/>
        <v>0.3177083333333333</v>
      </c>
      <c r="H24" s="38">
        <f t="shared" si="3"/>
        <v>0.33194444444444443</v>
      </c>
      <c r="I24" s="38">
        <f t="shared" si="4"/>
        <v>0.3482142857142857</v>
      </c>
      <c r="J24" s="38">
        <f t="shared" si="5"/>
        <v>0.3669871794871795</v>
      </c>
      <c r="K24" s="38">
        <f t="shared" si="6"/>
        <v>0.38888888888888884</v>
      </c>
      <c r="L24" s="18"/>
      <c r="M24" s="4"/>
      <c r="N24" s="4"/>
      <c r="O24" s="4"/>
    </row>
    <row r="25" spans="1:15" ht="12.75">
      <c r="A25" s="28">
        <v>4</v>
      </c>
      <c r="B25" s="61">
        <f t="shared" si="0"/>
        <v>104</v>
      </c>
      <c r="C25" s="28">
        <f t="shared" si="1"/>
        <v>86</v>
      </c>
      <c r="D25" s="99" t="s">
        <v>573</v>
      </c>
      <c r="E25" s="29" t="s">
        <v>547</v>
      </c>
      <c r="F25" s="29">
        <v>197</v>
      </c>
      <c r="G25" s="38">
        <f t="shared" si="2"/>
        <v>0.328125</v>
      </c>
      <c r="H25" s="38">
        <f t="shared" si="3"/>
        <v>0.34305555555555556</v>
      </c>
      <c r="I25" s="38">
        <f t="shared" si="4"/>
        <v>0.3601190476190476</v>
      </c>
      <c r="J25" s="38">
        <f t="shared" si="5"/>
        <v>0.3798076923076923</v>
      </c>
      <c r="K25" s="38">
        <f t="shared" si="6"/>
        <v>0.4027777777777778</v>
      </c>
      <c r="L25" s="18"/>
      <c r="M25" s="4"/>
      <c r="N25" s="4"/>
      <c r="O25" s="4"/>
    </row>
    <row r="26" spans="1:15" ht="12.75">
      <c r="A26" s="28">
        <v>2</v>
      </c>
      <c r="B26" s="61">
        <f t="shared" si="0"/>
        <v>102</v>
      </c>
      <c r="C26" s="28">
        <f t="shared" si="1"/>
        <v>88</v>
      </c>
      <c r="D26" s="65" t="s">
        <v>548</v>
      </c>
      <c r="E26" s="29" t="s">
        <v>547</v>
      </c>
      <c r="F26" s="29">
        <v>176</v>
      </c>
      <c r="G26" s="38">
        <f t="shared" si="2"/>
        <v>0.3333333333333333</v>
      </c>
      <c r="H26" s="38">
        <f t="shared" si="3"/>
        <v>0.3486111111111111</v>
      </c>
      <c r="I26" s="38">
        <f t="shared" si="4"/>
        <v>0.36607142857142855</v>
      </c>
      <c r="J26" s="38">
        <f t="shared" si="5"/>
        <v>0.3862179487179487</v>
      </c>
      <c r="K26" s="38">
        <f t="shared" si="6"/>
        <v>0.4097222222222222</v>
      </c>
      <c r="L26" s="18"/>
      <c r="M26" s="4"/>
      <c r="N26" s="4"/>
      <c r="O26" s="4"/>
    </row>
    <row r="27" spans="1:15" ht="12.75">
      <c r="A27" s="28">
        <v>6</v>
      </c>
      <c r="B27" s="61">
        <f t="shared" si="0"/>
        <v>96</v>
      </c>
      <c r="C27" s="28">
        <f t="shared" si="1"/>
        <v>94</v>
      </c>
      <c r="D27" s="47" t="s">
        <v>772</v>
      </c>
      <c r="E27" s="29" t="s">
        <v>547</v>
      </c>
      <c r="F27" s="29">
        <v>211</v>
      </c>
      <c r="G27" s="38">
        <f t="shared" si="2"/>
        <v>0.3489583333333333</v>
      </c>
      <c r="H27" s="38">
        <f t="shared" si="3"/>
        <v>0.36527777777777776</v>
      </c>
      <c r="I27" s="38">
        <f t="shared" si="4"/>
        <v>0.38392857142857145</v>
      </c>
      <c r="J27" s="38">
        <f t="shared" si="5"/>
        <v>0.40544871794871795</v>
      </c>
      <c r="K27" s="38">
        <f t="shared" si="6"/>
        <v>0.4305555555555556</v>
      </c>
      <c r="L27" s="18"/>
      <c r="M27" s="4"/>
      <c r="N27" s="4"/>
      <c r="O27" s="4"/>
    </row>
    <row r="28" spans="1:15" ht="12.75">
      <c r="A28" s="28">
        <v>6</v>
      </c>
      <c r="B28" s="61">
        <f t="shared" si="0"/>
        <v>90</v>
      </c>
      <c r="C28" s="28">
        <f t="shared" si="1"/>
        <v>100</v>
      </c>
      <c r="D28" s="99" t="s">
        <v>575</v>
      </c>
      <c r="E28" s="29" t="s">
        <v>547</v>
      </c>
      <c r="F28" s="29">
        <v>200</v>
      </c>
      <c r="G28" s="38">
        <f t="shared" si="2"/>
        <v>0.3645833333333333</v>
      </c>
      <c r="H28" s="38">
        <f t="shared" si="3"/>
        <v>0.3819444444444444</v>
      </c>
      <c r="I28" s="38">
        <f t="shared" si="4"/>
        <v>0.4017857142857143</v>
      </c>
      <c r="J28" s="38">
        <f t="shared" si="5"/>
        <v>0.4246794871794871</v>
      </c>
      <c r="K28" s="38">
        <f t="shared" si="6"/>
        <v>0.45138888888888884</v>
      </c>
      <c r="L28" s="18"/>
      <c r="M28" s="4"/>
      <c r="N28" s="4"/>
      <c r="O28" s="4"/>
    </row>
    <row r="29" spans="1:15" ht="12.75">
      <c r="A29" s="28">
        <v>11</v>
      </c>
      <c r="B29" s="61">
        <f>B28-A29</f>
        <v>79</v>
      </c>
      <c r="C29" s="28">
        <f>C28+A29</f>
        <v>111</v>
      </c>
      <c r="D29" s="46" t="s">
        <v>549</v>
      </c>
      <c r="E29" s="29"/>
      <c r="F29" s="29">
        <v>180</v>
      </c>
      <c r="G29" s="38">
        <f>SUM($G$9+$O$3*C29)</f>
        <v>0.3932291666666667</v>
      </c>
      <c r="H29" s="38">
        <f>SUM($H$9+$P$3*C29)</f>
        <v>0.4125</v>
      </c>
      <c r="I29" s="38">
        <f>SUM($I$9+$Q$3*C29)</f>
        <v>0.43452380952380953</v>
      </c>
      <c r="J29" s="38">
        <f>SUM($J$9+$R$3*C29)</f>
        <v>0.45993589743589747</v>
      </c>
      <c r="K29" s="38">
        <f>SUM($K$9+$S$3*C29)</f>
        <v>0.48958333333333326</v>
      </c>
      <c r="L29" s="18"/>
      <c r="M29" s="4"/>
      <c r="N29" s="4"/>
      <c r="O29" s="4"/>
    </row>
    <row r="30" spans="1:15" ht="12.75">
      <c r="A30" s="28"/>
      <c r="B30" s="61"/>
      <c r="C30" s="28"/>
      <c r="D30" s="31" t="s">
        <v>21</v>
      </c>
      <c r="E30" s="29"/>
      <c r="F30" s="29"/>
      <c r="G30" s="38"/>
      <c r="H30" s="38"/>
      <c r="I30" s="38"/>
      <c r="J30" s="38"/>
      <c r="K30" s="38"/>
      <c r="L30" s="64"/>
      <c r="M30" s="4"/>
      <c r="N30" s="4"/>
      <c r="O30" s="4"/>
    </row>
    <row r="31" spans="1:15" ht="12.75">
      <c r="A31" s="28">
        <v>0</v>
      </c>
      <c r="B31" s="28">
        <f>B29</f>
        <v>79</v>
      </c>
      <c r="C31" s="28">
        <f>C29</f>
        <v>111</v>
      </c>
      <c r="D31" s="46" t="s">
        <v>577</v>
      </c>
      <c r="E31" s="29" t="s">
        <v>576</v>
      </c>
      <c r="F31" s="29"/>
      <c r="G31" s="35">
        <f>$L$6</f>
        <v>0.46875</v>
      </c>
      <c r="H31" s="35">
        <f>$L$6</f>
        <v>0.46875</v>
      </c>
      <c r="I31" s="35">
        <f>$L$6</f>
        <v>0.46875</v>
      </c>
      <c r="J31" s="35">
        <f>$M$6</f>
        <v>0.46875</v>
      </c>
      <c r="K31" s="35">
        <f>$M$6</f>
        <v>0.46875</v>
      </c>
      <c r="L31" s="77">
        <f>A31</f>
        <v>0</v>
      </c>
      <c r="M31" s="4"/>
      <c r="N31" s="4"/>
      <c r="O31" s="4"/>
    </row>
    <row r="32" spans="1:15" ht="12.75">
      <c r="A32" s="28">
        <v>3.5</v>
      </c>
      <c r="B32" s="28">
        <f>B31-A32</f>
        <v>75.5</v>
      </c>
      <c r="C32" s="28">
        <f>C31+A32</f>
        <v>114.5</v>
      </c>
      <c r="D32" s="41" t="s">
        <v>550</v>
      </c>
      <c r="E32" s="29" t="s">
        <v>814</v>
      </c>
      <c r="F32" s="29">
        <v>191</v>
      </c>
      <c r="G32" s="38">
        <f>SUM($G$31+$O$3*L32)</f>
        <v>0.4778645833333333</v>
      </c>
      <c r="H32" s="38">
        <f>SUM($H$31+$P$3*L32)</f>
        <v>0.47847222222222224</v>
      </c>
      <c r="I32" s="38">
        <f>SUM($I$31+$Q$3*L32)</f>
        <v>0.4791666666666667</v>
      </c>
      <c r="J32" s="38">
        <f>SUM($J$31+$R$3*L32)</f>
        <v>0.47996794871794873</v>
      </c>
      <c r="K32" s="38">
        <f>SUM($K$31+$S$3*L32)</f>
        <v>0.4809027777777778</v>
      </c>
      <c r="L32" s="116">
        <f>L31+A32</f>
        <v>3.5</v>
      </c>
      <c r="M32" s="4"/>
      <c r="N32" s="4"/>
      <c r="O32" s="4"/>
    </row>
    <row r="33" spans="1:15" ht="12.75">
      <c r="A33" s="28">
        <v>1</v>
      </c>
      <c r="B33" s="28">
        <f aca="true" t="shared" si="7" ref="B33:B55">B32-A33</f>
        <v>74.5</v>
      </c>
      <c r="C33" s="28">
        <f aca="true" t="shared" si="8" ref="C33:C55">C32+A33</f>
        <v>115.5</v>
      </c>
      <c r="D33" s="41" t="s">
        <v>551</v>
      </c>
      <c r="E33" s="29" t="s">
        <v>229</v>
      </c>
      <c r="F33" s="29">
        <v>191</v>
      </c>
      <c r="G33" s="38">
        <f aca="true" t="shared" si="9" ref="G33:G55">SUM($G$31+$O$3*L33)</f>
        <v>0.48046875</v>
      </c>
      <c r="H33" s="38">
        <f aca="true" t="shared" si="10" ref="H33:H55">SUM($H$31+$P$3*L33)</f>
        <v>0.48125</v>
      </c>
      <c r="I33" s="38">
        <f aca="true" t="shared" si="11" ref="I33:I55">SUM($I$31+$Q$3*L33)</f>
        <v>0.48214285714285715</v>
      </c>
      <c r="J33" s="38">
        <f aca="true" t="shared" si="12" ref="J33:J55">SUM($J$31+$R$3*L33)</f>
        <v>0.4831730769230769</v>
      </c>
      <c r="K33" s="38">
        <f aca="true" t="shared" si="13" ref="K33:K55">SUM($K$31+$S$3*L33)</f>
        <v>0.484375</v>
      </c>
      <c r="L33" s="116">
        <f aca="true" t="shared" si="14" ref="L33:L55">L32+A33</f>
        <v>4.5</v>
      </c>
      <c r="M33" s="4"/>
      <c r="N33" s="4"/>
      <c r="O33" s="4"/>
    </row>
    <row r="34" spans="1:15" ht="12.75">
      <c r="A34" s="28">
        <v>2</v>
      </c>
      <c r="B34" s="28">
        <f t="shared" si="7"/>
        <v>72.5</v>
      </c>
      <c r="C34" s="28">
        <f t="shared" si="8"/>
        <v>117.5</v>
      </c>
      <c r="D34" s="99" t="s">
        <v>578</v>
      </c>
      <c r="E34" s="29" t="s">
        <v>229</v>
      </c>
      <c r="F34" s="29">
        <v>198</v>
      </c>
      <c r="G34" s="38">
        <f t="shared" si="9"/>
        <v>0.4856770833333333</v>
      </c>
      <c r="H34" s="38">
        <f t="shared" si="10"/>
        <v>0.48680555555555555</v>
      </c>
      <c r="I34" s="38">
        <f t="shared" si="11"/>
        <v>0.4880952380952381</v>
      </c>
      <c r="J34" s="38">
        <f t="shared" si="12"/>
        <v>0.4895833333333333</v>
      </c>
      <c r="K34" s="38">
        <f t="shared" si="13"/>
        <v>0.4913194444444444</v>
      </c>
      <c r="L34" s="116">
        <f t="shared" si="14"/>
        <v>6.5</v>
      </c>
      <c r="M34" s="4"/>
      <c r="N34" s="4"/>
      <c r="O34" s="4"/>
    </row>
    <row r="35" spans="1:15" ht="12.75">
      <c r="A35" s="28">
        <v>3.5</v>
      </c>
      <c r="B35" s="28">
        <f t="shared" si="7"/>
        <v>69</v>
      </c>
      <c r="C35" s="28">
        <f t="shared" si="8"/>
        <v>121</v>
      </c>
      <c r="D35" s="111" t="s">
        <v>579</v>
      </c>
      <c r="E35" s="29" t="s">
        <v>155</v>
      </c>
      <c r="F35" s="29">
        <v>207</v>
      </c>
      <c r="G35" s="38">
        <f t="shared" si="9"/>
        <v>0.4947916666666667</v>
      </c>
      <c r="H35" s="38">
        <f t="shared" si="10"/>
        <v>0.4965277777777778</v>
      </c>
      <c r="I35" s="38">
        <f t="shared" si="11"/>
        <v>0.49851190476190477</v>
      </c>
      <c r="J35" s="38">
        <f t="shared" si="12"/>
        <v>0.500801282051282</v>
      </c>
      <c r="K35" s="38">
        <f t="shared" si="13"/>
        <v>0.5034722222222222</v>
      </c>
      <c r="L35" s="116">
        <f t="shared" si="14"/>
        <v>10</v>
      </c>
      <c r="M35" s="4"/>
      <c r="N35" s="4"/>
      <c r="O35" s="4"/>
    </row>
    <row r="36" spans="1:15" ht="12.75">
      <c r="A36" s="28">
        <v>2.5</v>
      </c>
      <c r="B36" s="28">
        <f t="shared" si="7"/>
        <v>66.5</v>
      </c>
      <c r="C36" s="28">
        <f t="shared" si="8"/>
        <v>123.5</v>
      </c>
      <c r="D36" s="41" t="s">
        <v>581</v>
      </c>
      <c r="E36" s="29" t="s">
        <v>580</v>
      </c>
      <c r="F36" s="29">
        <v>183</v>
      </c>
      <c r="G36" s="38">
        <f t="shared" si="9"/>
        <v>0.5013020833333334</v>
      </c>
      <c r="H36" s="38">
        <f t="shared" si="10"/>
        <v>0.5034722222222222</v>
      </c>
      <c r="I36" s="38">
        <f t="shared" si="11"/>
        <v>0.5059523809523809</v>
      </c>
      <c r="J36" s="38">
        <f t="shared" si="12"/>
        <v>0.5088141025641025</v>
      </c>
      <c r="K36" s="38">
        <f t="shared" si="13"/>
        <v>0.5121527777777778</v>
      </c>
      <c r="L36" s="116">
        <f t="shared" si="14"/>
        <v>12.5</v>
      </c>
      <c r="M36" s="4"/>
      <c r="N36" s="4"/>
      <c r="O36" s="4"/>
    </row>
    <row r="37" spans="1:15" ht="12.75">
      <c r="A37" s="28">
        <v>4</v>
      </c>
      <c r="B37" s="28">
        <f t="shared" si="7"/>
        <v>62.5</v>
      </c>
      <c r="C37" s="28">
        <f t="shared" si="8"/>
        <v>127.5</v>
      </c>
      <c r="D37" s="47" t="s">
        <v>582</v>
      </c>
      <c r="E37" s="29" t="s">
        <v>580</v>
      </c>
      <c r="F37" s="29">
        <v>188</v>
      </c>
      <c r="G37" s="38">
        <f t="shared" si="9"/>
        <v>0.51171875</v>
      </c>
      <c r="H37" s="38">
        <f t="shared" si="10"/>
        <v>0.5145833333333333</v>
      </c>
      <c r="I37" s="38">
        <f t="shared" si="11"/>
        <v>0.5178571428571429</v>
      </c>
      <c r="J37" s="38">
        <f t="shared" si="12"/>
        <v>0.5216346153846154</v>
      </c>
      <c r="K37" s="38">
        <f t="shared" si="13"/>
        <v>0.5260416666666666</v>
      </c>
      <c r="L37" s="116">
        <f t="shared" si="14"/>
        <v>16.5</v>
      </c>
      <c r="M37" s="4"/>
      <c r="N37" s="4"/>
      <c r="O37" s="4"/>
    </row>
    <row r="38" spans="1:15" ht="12.75">
      <c r="A38" s="28">
        <v>6.5</v>
      </c>
      <c r="B38" s="28">
        <f t="shared" si="7"/>
        <v>56</v>
      </c>
      <c r="C38" s="28">
        <f t="shared" si="8"/>
        <v>134</v>
      </c>
      <c r="D38" s="41" t="s">
        <v>583</v>
      </c>
      <c r="E38" s="29" t="s">
        <v>580</v>
      </c>
      <c r="F38" s="29">
        <v>176</v>
      </c>
      <c r="G38" s="38">
        <f t="shared" si="9"/>
        <v>0.5286458333333334</v>
      </c>
      <c r="H38" s="38">
        <f t="shared" si="10"/>
        <v>0.5326388888888889</v>
      </c>
      <c r="I38" s="38">
        <f t="shared" si="11"/>
        <v>0.5372023809523809</v>
      </c>
      <c r="J38" s="38">
        <f t="shared" si="12"/>
        <v>0.5424679487179487</v>
      </c>
      <c r="K38" s="38">
        <f t="shared" si="13"/>
        <v>0.5486111111111112</v>
      </c>
      <c r="L38" s="116">
        <f t="shared" si="14"/>
        <v>23</v>
      </c>
      <c r="M38" s="4"/>
      <c r="N38" s="4"/>
      <c r="O38" s="4"/>
    </row>
    <row r="39" spans="1:15" ht="12.75">
      <c r="A39" s="28">
        <v>1.5</v>
      </c>
      <c r="B39" s="28">
        <f t="shared" si="7"/>
        <v>54.5</v>
      </c>
      <c r="C39" s="28">
        <f t="shared" si="8"/>
        <v>135.5</v>
      </c>
      <c r="D39" s="41" t="s">
        <v>584</v>
      </c>
      <c r="E39" s="29" t="s">
        <v>276</v>
      </c>
      <c r="F39" s="29">
        <v>182</v>
      </c>
      <c r="G39" s="38">
        <f t="shared" si="9"/>
        <v>0.5325520833333334</v>
      </c>
      <c r="H39" s="38">
        <f t="shared" si="10"/>
        <v>0.5368055555555555</v>
      </c>
      <c r="I39" s="38">
        <f t="shared" si="11"/>
        <v>0.5416666666666666</v>
      </c>
      <c r="J39" s="38">
        <f t="shared" si="12"/>
        <v>0.547275641025641</v>
      </c>
      <c r="K39" s="38">
        <f t="shared" si="13"/>
        <v>0.5538194444444444</v>
      </c>
      <c r="L39" s="116">
        <f t="shared" si="14"/>
        <v>24.5</v>
      </c>
      <c r="M39" s="4"/>
      <c r="N39" s="4"/>
      <c r="O39" s="4"/>
    </row>
    <row r="40" spans="1:15" ht="12.75">
      <c r="A40" s="28">
        <v>5</v>
      </c>
      <c r="B40" s="28">
        <f t="shared" si="7"/>
        <v>49.5</v>
      </c>
      <c r="C40" s="28">
        <f t="shared" si="8"/>
        <v>140.5</v>
      </c>
      <c r="D40" s="41" t="s">
        <v>744</v>
      </c>
      <c r="E40" s="29" t="s">
        <v>585</v>
      </c>
      <c r="F40" s="29">
        <v>195</v>
      </c>
      <c r="G40" s="38">
        <f t="shared" si="9"/>
        <v>0.5455729166666666</v>
      </c>
      <c r="H40" s="38">
        <f t="shared" si="10"/>
        <v>0.5506944444444444</v>
      </c>
      <c r="I40" s="38">
        <f t="shared" si="11"/>
        <v>0.5565476190476191</v>
      </c>
      <c r="J40" s="38">
        <f t="shared" si="12"/>
        <v>0.563301282051282</v>
      </c>
      <c r="K40" s="38">
        <f t="shared" si="13"/>
        <v>0.5711805555555556</v>
      </c>
      <c r="L40" s="116">
        <f t="shared" si="14"/>
        <v>29.5</v>
      </c>
      <c r="M40" s="4"/>
      <c r="N40" s="4"/>
      <c r="O40" s="4"/>
    </row>
    <row r="41" spans="1:15" ht="12.75">
      <c r="A41" s="28">
        <v>2.5</v>
      </c>
      <c r="B41" s="28">
        <f t="shared" si="7"/>
        <v>47</v>
      </c>
      <c r="C41" s="28">
        <f t="shared" si="8"/>
        <v>143</v>
      </c>
      <c r="D41" s="41" t="s">
        <v>553</v>
      </c>
      <c r="E41" s="29" t="s">
        <v>586</v>
      </c>
      <c r="F41" s="29"/>
      <c r="G41" s="38">
        <f t="shared" si="9"/>
        <v>0.5520833333333334</v>
      </c>
      <c r="H41" s="38">
        <f t="shared" si="10"/>
        <v>0.5576388888888889</v>
      </c>
      <c r="I41" s="38">
        <f t="shared" si="11"/>
        <v>0.5639880952380952</v>
      </c>
      <c r="J41" s="38">
        <f t="shared" si="12"/>
        <v>0.5713141025641025</v>
      </c>
      <c r="K41" s="38">
        <f t="shared" si="13"/>
        <v>0.5798611111111112</v>
      </c>
      <c r="L41" s="116">
        <f t="shared" si="14"/>
        <v>32</v>
      </c>
      <c r="M41" s="4"/>
      <c r="N41" s="4"/>
      <c r="O41" s="4"/>
    </row>
    <row r="42" spans="1:15" ht="12.75">
      <c r="A42" s="28">
        <v>3.5</v>
      </c>
      <c r="B42" s="28">
        <f t="shared" si="7"/>
        <v>43.5</v>
      </c>
      <c r="C42" s="28">
        <f t="shared" si="8"/>
        <v>146.5</v>
      </c>
      <c r="D42" s="111" t="s">
        <v>587</v>
      </c>
      <c r="E42" s="29" t="s">
        <v>586</v>
      </c>
      <c r="F42" s="29">
        <v>186</v>
      </c>
      <c r="G42" s="38">
        <f t="shared" si="9"/>
        <v>0.5611979166666666</v>
      </c>
      <c r="H42" s="38">
        <f t="shared" si="10"/>
        <v>0.5673611111111111</v>
      </c>
      <c r="I42" s="38">
        <f t="shared" si="11"/>
        <v>0.5744047619047619</v>
      </c>
      <c r="J42" s="38">
        <f t="shared" si="12"/>
        <v>0.5825320512820513</v>
      </c>
      <c r="K42" s="38">
        <f t="shared" si="13"/>
        <v>0.5920138888888888</v>
      </c>
      <c r="L42" s="116">
        <f t="shared" si="14"/>
        <v>35.5</v>
      </c>
      <c r="M42" s="4"/>
      <c r="N42" s="4"/>
      <c r="O42" s="4"/>
    </row>
    <row r="43" spans="1:15" ht="12.75">
      <c r="A43" s="28">
        <v>1</v>
      </c>
      <c r="B43" s="28">
        <f t="shared" si="7"/>
        <v>42.5</v>
      </c>
      <c r="C43" s="28">
        <f t="shared" si="8"/>
        <v>147.5</v>
      </c>
      <c r="D43" s="65" t="s">
        <v>638</v>
      </c>
      <c r="E43" s="29" t="s">
        <v>552</v>
      </c>
      <c r="F43" s="29">
        <v>181</v>
      </c>
      <c r="G43" s="38">
        <f t="shared" si="9"/>
        <v>0.5638020833333334</v>
      </c>
      <c r="H43" s="38">
        <f t="shared" si="10"/>
        <v>0.5701388888888889</v>
      </c>
      <c r="I43" s="38">
        <f t="shared" si="11"/>
        <v>0.5773809523809523</v>
      </c>
      <c r="J43" s="38">
        <f t="shared" si="12"/>
        <v>0.5857371794871795</v>
      </c>
      <c r="K43" s="38">
        <f t="shared" si="13"/>
        <v>0.5954861111111112</v>
      </c>
      <c r="L43" s="116">
        <f t="shared" si="14"/>
        <v>36.5</v>
      </c>
      <c r="M43" s="4"/>
      <c r="N43" s="4"/>
      <c r="O43" s="4"/>
    </row>
    <row r="44" spans="1:15" ht="12.75">
      <c r="A44" s="28">
        <v>0.5</v>
      </c>
      <c r="B44" s="28">
        <f t="shared" si="7"/>
        <v>42</v>
      </c>
      <c r="C44" s="28">
        <f t="shared" si="8"/>
        <v>148</v>
      </c>
      <c r="D44" s="41" t="s">
        <v>588</v>
      </c>
      <c r="E44" s="29" t="s">
        <v>589</v>
      </c>
      <c r="F44" s="29">
        <v>190</v>
      </c>
      <c r="G44" s="38">
        <f t="shared" si="9"/>
        <v>0.5651041666666666</v>
      </c>
      <c r="H44" s="38">
        <f t="shared" si="10"/>
        <v>0.5715277777777777</v>
      </c>
      <c r="I44" s="38">
        <f t="shared" si="11"/>
        <v>0.5788690476190477</v>
      </c>
      <c r="J44" s="38">
        <f t="shared" si="12"/>
        <v>0.5873397435897436</v>
      </c>
      <c r="K44" s="38">
        <f t="shared" si="13"/>
        <v>0.5972222222222222</v>
      </c>
      <c r="L44" s="116">
        <f t="shared" si="14"/>
        <v>37</v>
      </c>
      <c r="M44" s="4"/>
      <c r="N44" s="4"/>
      <c r="O44" s="4"/>
    </row>
    <row r="45" spans="1:15" ht="12.75">
      <c r="A45" s="28">
        <v>2.5</v>
      </c>
      <c r="B45" s="28">
        <f t="shared" si="7"/>
        <v>39.5</v>
      </c>
      <c r="C45" s="28">
        <f t="shared" si="8"/>
        <v>150.5</v>
      </c>
      <c r="D45" s="111" t="s">
        <v>590</v>
      </c>
      <c r="E45" s="29" t="s">
        <v>123</v>
      </c>
      <c r="F45" s="29">
        <v>180</v>
      </c>
      <c r="G45" s="38">
        <f t="shared" si="9"/>
        <v>0.5716145833333334</v>
      </c>
      <c r="H45" s="38">
        <f t="shared" si="10"/>
        <v>0.5784722222222222</v>
      </c>
      <c r="I45" s="38">
        <f t="shared" si="11"/>
        <v>0.5863095238095238</v>
      </c>
      <c r="J45" s="38">
        <f t="shared" si="12"/>
        <v>0.5953525641025641</v>
      </c>
      <c r="K45" s="38">
        <f t="shared" si="13"/>
        <v>0.6059027777777778</v>
      </c>
      <c r="L45" s="116">
        <f t="shared" si="14"/>
        <v>39.5</v>
      </c>
      <c r="M45" s="4"/>
      <c r="N45" s="4"/>
      <c r="O45" s="4"/>
    </row>
    <row r="46" spans="1:15" ht="12.75">
      <c r="A46" s="28">
        <v>3</v>
      </c>
      <c r="B46" s="28">
        <f t="shared" si="7"/>
        <v>36.5</v>
      </c>
      <c r="C46" s="28">
        <f t="shared" si="8"/>
        <v>153.5</v>
      </c>
      <c r="D46" s="52" t="s">
        <v>591</v>
      </c>
      <c r="E46" s="29" t="s">
        <v>123</v>
      </c>
      <c r="F46" s="29">
        <v>198</v>
      </c>
      <c r="G46" s="38">
        <f t="shared" si="9"/>
        <v>0.5794270833333334</v>
      </c>
      <c r="H46" s="38">
        <f t="shared" si="10"/>
        <v>0.5868055555555556</v>
      </c>
      <c r="I46" s="38">
        <f t="shared" si="11"/>
        <v>0.5952380952380952</v>
      </c>
      <c r="J46" s="38">
        <f t="shared" si="12"/>
        <v>0.6049679487179487</v>
      </c>
      <c r="K46" s="38">
        <f t="shared" si="13"/>
        <v>0.6163194444444444</v>
      </c>
      <c r="L46" s="116">
        <f t="shared" si="14"/>
        <v>42.5</v>
      </c>
      <c r="M46" s="4"/>
      <c r="N46" s="4"/>
      <c r="O46" s="4"/>
    </row>
    <row r="47" spans="1:15" ht="12.75">
      <c r="A47" s="28">
        <v>4.5</v>
      </c>
      <c r="B47" s="28">
        <f t="shared" si="7"/>
        <v>32</v>
      </c>
      <c r="C47" s="28">
        <f t="shared" si="8"/>
        <v>158</v>
      </c>
      <c r="D47" s="41" t="s">
        <v>592</v>
      </c>
      <c r="E47" s="29" t="s">
        <v>593</v>
      </c>
      <c r="F47" s="29">
        <v>204</v>
      </c>
      <c r="G47" s="38">
        <f t="shared" si="9"/>
        <v>0.5911458333333334</v>
      </c>
      <c r="H47" s="38">
        <f t="shared" si="10"/>
        <v>0.5993055555555555</v>
      </c>
      <c r="I47" s="38">
        <f t="shared" si="11"/>
        <v>0.6086309523809523</v>
      </c>
      <c r="J47" s="38">
        <f t="shared" si="12"/>
        <v>0.6193910256410257</v>
      </c>
      <c r="K47" s="38">
        <f t="shared" si="13"/>
        <v>0.6319444444444444</v>
      </c>
      <c r="L47" s="116">
        <f t="shared" si="14"/>
        <v>47</v>
      </c>
      <c r="M47" s="4"/>
      <c r="N47" s="4"/>
      <c r="O47" s="4"/>
    </row>
    <row r="48" spans="1:15" ht="12.75">
      <c r="A48" s="28">
        <v>3.5</v>
      </c>
      <c r="B48" s="28">
        <f t="shared" si="7"/>
        <v>28.5</v>
      </c>
      <c r="C48" s="28">
        <f t="shared" si="8"/>
        <v>161.5</v>
      </c>
      <c r="D48" s="52" t="s">
        <v>594</v>
      </c>
      <c r="E48" s="29" t="s">
        <v>593</v>
      </c>
      <c r="F48" s="29">
        <v>216</v>
      </c>
      <c r="G48" s="38">
        <f t="shared" si="9"/>
        <v>0.6002604166666666</v>
      </c>
      <c r="H48" s="38">
        <f t="shared" si="10"/>
        <v>0.6090277777777777</v>
      </c>
      <c r="I48" s="38">
        <f t="shared" si="11"/>
        <v>0.6190476190476191</v>
      </c>
      <c r="J48" s="38">
        <f t="shared" si="12"/>
        <v>0.6306089743589743</v>
      </c>
      <c r="K48" s="38">
        <f t="shared" si="13"/>
        <v>0.6440972222222222</v>
      </c>
      <c r="L48" s="116">
        <f t="shared" si="14"/>
        <v>50.5</v>
      </c>
      <c r="M48" s="4"/>
      <c r="N48" s="4"/>
      <c r="O48" s="4"/>
    </row>
    <row r="49" spans="1:15" ht="12.75">
      <c r="A49" s="28">
        <v>3.5</v>
      </c>
      <c r="B49" s="28">
        <f t="shared" si="7"/>
        <v>25</v>
      </c>
      <c r="C49" s="28">
        <f t="shared" si="8"/>
        <v>165</v>
      </c>
      <c r="D49" s="111" t="s">
        <v>595</v>
      </c>
      <c r="E49" s="29" t="s">
        <v>415</v>
      </c>
      <c r="F49" s="29">
        <v>216</v>
      </c>
      <c r="G49" s="38">
        <f t="shared" si="9"/>
        <v>0.609375</v>
      </c>
      <c r="H49" s="38">
        <f t="shared" si="10"/>
        <v>0.61875</v>
      </c>
      <c r="I49" s="38">
        <f t="shared" si="11"/>
        <v>0.6294642857142857</v>
      </c>
      <c r="J49" s="38">
        <f t="shared" si="12"/>
        <v>0.6418269230769231</v>
      </c>
      <c r="K49" s="38">
        <f t="shared" si="13"/>
        <v>0.65625</v>
      </c>
      <c r="L49" s="116">
        <f t="shared" si="14"/>
        <v>54</v>
      </c>
      <c r="M49" s="4"/>
      <c r="N49" s="4"/>
      <c r="O49" s="4"/>
    </row>
    <row r="50" spans="1:15" ht="12.75">
      <c r="A50" s="28">
        <v>7</v>
      </c>
      <c r="B50" s="28">
        <f t="shared" si="7"/>
        <v>18</v>
      </c>
      <c r="C50" s="28">
        <f t="shared" si="8"/>
        <v>172</v>
      </c>
      <c r="D50" s="41" t="s">
        <v>555</v>
      </c>
      <c r="E50" s="29" t="s">
        <v>596</v>
      </c>
      <c r="F50" s="29">
        <v>251</v>
      </c>
      <c r="G50" s="38">
        <f t="shared" si="9"/>
        <v>0.6276041666666666</v>
      </c>
      <c r="H50" s="38">
        <f t="shared" si="10"/>
        <v>0.6381944444444444</v>
      </c>
      <c r="I50" s="38">
        <f t="shared" si="11"/>
        <v>0.6502976190476191</v>
      </c>
      <c r="J50" s="38">
        <f t="shared" si="12"/>
        <v>0.6642628205128205</v>
      </c>
      <c r="K50" s="38">
        <f t="shared" si="13"/>
        <v>0.6805555555555556</v>
      </c>
      <c r="L50" s="116">
        <f t="shared" si="14"/>
        <v>61</v>
      </c>
      <c r="M50" s="4"/>
      <c r="N50" s="4"/>
      <c r="O50" s="4"/>
    </row>
    <row r="51" spans="1:15" ht="12.75">
      <c r="A51" s="28">
        <v>6</v>
      </c>
      <c r="B51" s="28">
        <f t="shared" si="7"/>
        <v>12</v>
      </c>
      <c r="C51" s="28">
        <f t="shared" si="8"/>
        <v>178</v>
      </c>
      <c r="D51" s="52" t="s">
        <v>599</v>
      </c>
      <c r="E51" s="29" t="s">
        <v>538</v>
      </c>
      <c r="F51" s="29">
        <v>264</v>
      </c>
      <c r="G51" s="38">
        <f t="shared" si="9"/>
        <v>0.6432291666666666</v>
      </c>
      <c r="H51" s="38">
        <f t="shared" si="10"/>
        <v>0.6548611111111111</v>
      </c>
      <c r="I51" s="38">
        <f t="shared" si="11"/>
        <v>0.6681547619047619</v>
      </c>
      <c r="J51" s="38">
        <f t="shared" si="12"/>
        <v>0.6834935897435898</v>
      </c>
      <c r="K51" s="38">
        <f t="shared" si="13"/>
        <v>0.7013888888888888</v>
      </c>
      <c r="L51" s="116">
        <f t="shared" si="14"/>
        <v>67</v>
      </c>
      <c r="M51" s="4"/>
      <c r="N51" s="4"/>
      <c r="O51" s="4"/>
    </row>
    <row r="52" spans="1:15" ht="12.75">
      <c r="A52" s="28">
        <v>1</v>
      </c>
      <c r="B52" s="28">
        <f t="shared" si="7"/>
        <v>11</v>
      </c>
      <c r="C52" s="28">
        <f t="shared" si="8"/>
        <v>179</v>
      </c>
      <c r="D52" s="99" t="s">
        <v>597</v>
      </c>
      <c r="E52" s="29" t="s">
        <v>538</v>
      </c>
      <c r="F52" s="29">
        <v>274</v>
      </c>
      <c r="G52" s="38">
        <f t="shared" si="9"/>
        <v>0.6458333333333333</v>
      </c>
      <c r="H52" s="38">
        <f t="shared" si="10"/>
        <v>0.6576388888888889</v>
      </c>
      <c r="I52" s="38">
        <f t="shared" si="11"/>
        <v>0.6711309523809523</v>
      </c>
      <c r="J52" s="38">
        <f t="shared" si="12"/>
        <v>0.686698717948718</v>
      </c>
      <c r="K52" s="38">
        <f t="shared" si="13"/>
        <v>0.7048611111111112</v>
      </c>
      <c r="L52" s="116">
        <f t="shared" si="14"/>
        <v>68</v>
      </c>
      <c r="M52" s="4"/>
      <c r="N52" s="4"/>
      <c r="O52" s="4"/>
    </row>
    <row r="53" spans="1:15" ht="12.75">
      <c r="A53" s="28">
        <v>1</v>
      </c>
      <c r="B53" s="28">
        <f t="shared" si="7"/>
        <v>10</v>
      </c>
      <c r="C53" s="28">
        <f t="shared" si="8"/>
        <v>180</v>
      </c>
      <c r="D53" s="99" t="s">
        <v>598</v>
      </c>
      <c r="E53" s="29" t="s">
        <v>538</v>
      </c>
      <c r="F53" s="29">
        <v>284</v>
      </c>
      <c r="G53" s="38">
        <f t="shared" si="9"/>
        <v>0.6484375</v>
      </c>
      <c r="H53" s="38">
        <f t="shared" si="10"/>
        <v>0.6604166666666667</v>
      </c>
      <c r="I53" s="38">
        <f t="shared" si="11"/>
        <v>0.6741071428571428</v>
      </c>
      <c r="J53" s="38">
        <f t="shared" si="12"/>
        <v>0.6899038461538461</v>
      </c>
      <c r="K53" s="38">
        <f t="shared" si="13"/>
        <v>0.7083333333333333</v>
      </c>
      <c r="L53" s="116">
        <f t="shared" si="14"/>
        <v>69</v>
      </c>
      <c r="M53" s="4"/>
      <c r="N53" s="4"/>
      <c r="O53" s="4"/>
    </row>
    <row r="54" spans="1:15" ht="12.75">
      <c r="A54" s="28">
        <v>4</v>
      </c>
      <c r="B54" s="28">
        <f t="shared" si="7"/>
        <v>6</v>
      </c>
      <c r="C54" s="28">
        <f t="shared" si="8"/>
        <v>184</v>
      </c>
      <c r="D54" s="52" t="s">
        <v>556</v>
      </c>
      <c r="E54" s="29" t="s">
        <v>538</v>
      </c>
      <c r="F54" s="29">
        <v>278</v>
      </c>
      <c r="G54" s="38">
        <f t="shared" si="9"/>
        <v>0.6588541666666666</v>
      </c>
      <c r="H54" s="38">
        <f t="shared" si="10"/>
        <v>0.6715277777777777</v>
      </c>
      <c r="I54" s="38">
        <f t="shared" si="11"/>
        <v>0.6860119047619048</v>
      </c>
      <c r="J54" s="38">
        <f t="shared" si="12"/>
        <v>0.702724358974359</v>
      </c>
      <c r="K54" s="38">
        <f t="shared" si="13"/>
        <v>0.7222222222222222</v>
      </c>
      <c r="L54" s="116">
        <f t="shared" si="14"/>
        <v>73</v>
      </c>
      <c r="M54" s="4"/>
      <c r="N54" s="4"/>
      <c r="O54" s="4"/>
    </row>
    <row r="55" spans="1:15" ht="12.75">
      <c r="A55" s="28">
        <v>6</v>
      </c>
      <c r="B55" s="28">
        <f t="shared" si="7"/>
        <v>0</v>
      </c>
      <c r="C55" s="28">
        <f t="shared" si="8"/>
        <v>190</v>
      </c>
      <c r="D55" s="200" t="s">
        <v>745</v>
      </c>
      <c r="E55" s="29"/>
      <c r="F55" s="29">
        <v>275</v>
      </c>
      <c r="G55" s="38">
        <f t="shared" si="9"/>
        <v>0.6744791666666666</v>
      </c>
      <c r="H55" s="38">
        <f t="shared" si="10"/>
        <v>0.6881944444444444</v>
      </c>
      <c r="I55" s="38">
        <f t="shared" si="11"/>
        <v>0.7038690476190477</v>
      </c>
      <c r="J55" s="38">
        <f t="shared" si="12"/>
        <v>0.7219551282051282</v>
      </c>
      <c r="K55" s="38">
        <f t="shared" si="13"/>
        <v>0.7430555555555556</v>
      </c>
      <c r="L55" s="116">
        <f t="shared" si="14"/>
        <v>79</v>
      </c>
      <c r="M55" s="4"/>
      <c r="N55" s="4"/>
      <c r="O55" s="4"/>
    </row>
    <row r="56" spans="2:12" ht="12.75">
      <c r="B56" s="28"/>
      <c r="C56" s="28"/>
      <c r="D56" s="199"/>
      <c r="E56" s="29"/>
      <c r="F56" s="10"/>
      <c r="G56" s="38"/>
      <c r="H56" s="38"/>
      <c r="I56" s="38"/>
      <c r="J56" s="38"/>
      <c r="K56" s="38"/>
      <c r="L56" s="116"/>
    </row>
    <row r="57" spans="2:12" ht="12.75">
      <c r="B57" s="28"/>
      <c r="C57" s="28"/>
      <c r="D57" s="11"/>
      <c r="E57" s="29"/>
      <c r="F57" s="10"/>
      <c r="G57" s="38"/>
      <c r="H57" s="38"/>
      <c r="I57" s="38"/>
      <c r="J57" s="38"/>
      <c r="K57" s="38"/>
      <c r="L57" s="116"/>
    </row>
    <row r="59" spans="2:10" ht="12.75">
      <c r="B59" s="102"/>
      <c r="C59" s="102"/>
      <c r="D59" s="117"/>
      <c r="E59" s="10"/>
      <c r="F59" s="10"/>
      <c r="G59" s="10"/>
      <c r="H59" s="112"/>
      <c r="I59" s="112"/>
      <c r="J59" s="112"/>
    </row>
    <row r="60" spans="2:13" ht="12.75">
      <c r="B60" s="102"/>
      <c r="C60" s="102"/>
      <c r="D60" s="11"/>
      <c r="E60" s="10"/>
      <c r="F60" s="10"/>
      <c r="G60" s="10"/>
      <c r="H60" s="112"/>
      <c r="I60" s="112"/>
      <c r="J60" s="112"/>
      <c r="M60" s="99" t="s">
        <v>699</v>
      </c>
    </row>
    <row r="61" spans="2:10" ht="12.75">
      <c r="B61" s="102"/>
      <c r="C61" s="102"/>
      <c r="D61" s="11"/>
      <c r="E61" s="10"/>
      <c r="F61" s="10"/>
      <c r="G61" s="10"/>
      <c r="H61" s="112"/>
      <c r="I61" s="112"/>
      <c r="J61" s="112"/>
    </row>
    <row r="62" spans="2:10" ht="12.75">
      <c r="B62" s="102"/>
      <c r="C62" s="102"/>
      <c r="D62" s="11"/>
      <c r="E62" s="10"/>
      <c r="F62" s="10"/>
      <c r="G62" s="10"/>
      <c r="H62" s="112"/>
      <c r="I62" s="112"/>
      <c r="J62" s="112"/>
    </row>
    <row r="63" spans="2:10" ht="12.75">
      <c r="B63" s="102"/>
      <c r="C63" s="102"/>
      <c r="D63" s="113"/>
      <c r="E63" s="10"/>
      <c r="F63" s="10"/>
      <c r="G63" s="10"/>
      <c r="H63" s="112"/>
      <c r="I63" s="112"/>
      <c r="J63" s="112"/>
    </row>
    <row r="64" spans="2:10" ht="12.75">
      <c r="B64" s="102"/>
      <c r="C64" s="102"/>
      <c r="D64" s="11"/>
      <c r="E64" s="10"/>
      <c r="F64" s="10"/>
      <c r="G64" s="10"/>
      <c r="H64" s="112"/>
      <c r="I64" s="112"/>
      <c r="J64" s="112"/>
    </row>
    <row r="65" spans="2:10" ht="12.75">
      <c r="B65" s="6"/>
      <c r="C65" s="102"/>
      <c r="D65" s="11"/>
      <c r="E65" s="10"/>
      <c r="F65" s="10"/>
      <c r="G65" s="10"/>
      <c r="H65" s="6"/>
      <c r="I65" s="6"/>
      <c r="J65" s="6"/>
    </row>
    <row r="66" spans="2:11" ht="12.75">
      <c r="B66" s="102"/>
      <c r="C66" s="102"/>
      <c r="D66" s="11"/>
      <c r="E66" s="10"/>
      <c r="F66" s="10"/>
      <c r="G66" s="10"/>
      <c r="H66" s="112"/>
      <c r="I66" s="112"/>
      <c r="J66" s="112"/>
      <c r="K66" s="103"/>
    </row>
    <row r="67" spans="2:11" ht="12.75">
      <c r="B67" s="102"/>
      <c r="C67" s="102"/>
      <c r="D67" s="113"/>
      <c r="E67" s="10"/>
      <c r="F67" s="10"/>
      <c r="G67" s="10"/>
      <c r="H67" s="112"/>
      <c r="I67" s="112"/>
      <c r="J67" s="112"/>
      <c r="K67" s="103"/>
    </row>
    <row r="68" spans="2:11" ht="12.75">
      <c r="B68" s="6"/>
      <c r="C68" s="6"/>
      <c r="D68" s="11"/>
      <c r="E68" s="10"/>
      <c r="F68" s="10"/>
      <c r="G68" s="10"/>
      <c r="H68" s="112"/>
      <c r="I68" s="112"/>
      <c r="J68" s="112"/>
      <c r="K68" s="103"/>
    </row>
  </sheetData>
  <sheetProtection/>
  <mergeCells count="7">
    <mergeCell ref="C5:G5"/>
    <mergeCell ref="G6:K6"/>
    <mergeCell ref="A1:K1"/>
    <mergeCell ref="L1:M1"/>
    <mergeCell ref="A2:K2"/>
    <mergeCell ref="A3:K3"/>
    <mergeCell ref="A4:K4"/>
  </mergeCells>
  <printOptions horizontalCentered="1"/>
  <pageMargins left="0.39375" right="0.39375" top="0.39375" bottom="0.39375" header="0.5118055555555556" footer="0.39375"/>
  <pageSetup fitToHeight="1" fitToWidth="1" horizontalDpi="300" verticalDpi="300" orientation="portrait" paperSize="9" scale="88" r:id="rId1"/>
  <headerFooter alignWithMargins="0">
    <oddFooter>&amp;L&amp;F   &amp;D  &amp;T&amp;R&amp;8les communes en lettres majuscules sont des
 chefs-lieux de cantons, sous-préfectures ou préfectures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2"/>
  <sheetViews>
    <sheetView zoomScalePageLayoutView="0" workbookViewId="0" topLeftCell="A8">
      <selection activeCell="F45" sqref="F45"/>
    </sheetView>
  </sheetViews>
  <sheetFormatPr defaultColWidth="11.421875" defaultRowHeight="12.75"/>
  <cols>
    <col min="1" max="1" width="6.7109375" style="97" customWidth="1"/>
    <col min="2" max="2" width="10.7109375" style="98" customWidth="1"/>
    <col min="3" max="3" width="9.7109375" style="98" customWidth="1"/>
    <col min="4" max="4" width="31.7109375" style="99" customWidth="1"/>
    <col min="5" max="10" width="7.7109375" style="98" customWidth="1"/>
    <col min="11" max="11" width="7.7109375" style="100" customWidth="1"/>
    <col min="12" max="14" width="8.57421875" style="99" customWidth="1"/>
    <col min="15" max="19" width="9.421875" style="99" customWidth="1"/>
    <col min="20" max="16384" width="8.57421875" style="99" customWidth="1"/>
  </cols>
  <sheetData>
    <row r="1" spans="1:19" ht="12.75">
      <c r="A1" s="218" t="s">
        <v>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5" t="s">
        <v>1</v>
      </c>
      <c r="M1" s="215"/>
      <c r="N1" s="7">
        <v>0.041666666666666664</v>
      </c>
      <c r="O1" s="8">
        <v>16</v>
      </c>
      <c r="P1" s="8">
        <v>15</v>
      </c>
      <c r="Q1" s="8">
        <v>14</v>
      </c>
      <c r="R1" s="8">
        <v>13</v>
      </c>
      <c r="S1" s="9">
        <v>12</v>
      </c>
    </row>
    <row r="2" spans="1:19" ht="12.75">
      <c r="A2" s="215" t="s">
        <v>52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11"/>
      <c r="M2" s="6"/>
      <c r="N2" s="11"/>
      <c r="O2" s="11"/>
      <c r="P2" s="5"/>
      <c r="Q2" s="5"/>
      <c r="R2" s="5"/>
      <c r="S2" s="12"/>
    </row>
    <row r="3" spans="1:19" ht="12.75">
      <c r="A3" s="215" t="s">
        <v>69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13" t="s">
        <v>2</v>
      </c>
      <c r="M3" s="6">
        <v>1</v>
      </c>
      <c r="N3" s="11" t="s">
        <v>3</v>
      </c>
      <c r="O3" s="14">
        <f>($N$1/O1)</f>
        <v>0.0026041666666666665</v>
      </c>
      <c r="P3" s="14">
        <f>($N$1/P1)</f>
        <v>0.0027777777777777775</v>
      </c>
      <c r="Q3" s="14">
        <f>($N$1/Q1)</f>
        <v>0.002976190476190476</v>
      </c>
      <c r="R3" s="14">
        <f>($N$1/R1)</f>
        <v>0.003205128205128205</v>
      </c>
      <c r="S3" s="15">
        <f>($N$1/S1)</f>
        <v>0.003472222222222222</v>
      </c>
    </row>
    <row r="4" spans="1:12" ht="12.75">
      <c r="A4" s="211" t="s">
        <v>4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11"/>
    </row>
    <row r="5" spans="1:14" ht="12.75">
      <c r="A5" s="102"/>
      <c r="B5" s="6"/>
      <c r="C5" s="215" t="s">
        <v>600</v>
      </c>
      <c r="D5" s="215"/>
      <c r="E5" s="215"/>
      <c r="F5" s="215"/>
      <c r="G5" s="215"/>
      <c r="H5" s="102">
        <v>191.5</v>
      </c>
      <c r="I5" s="6" t="s">
        <v>5</v>
      </c>
      <c r="J5" s="6"/>
      <c r="K5" s="103"/>
      <c r="L5" s="18">
        <v>0.10416666666666667</v>
      </c>
      <c r="M5" s="18">
        <v>0.10416666666666667</v>
      </c>
      <c r="N5" s="3" t="s">
        <v>6</v>
      </c>
    </row>
    <row r="6" spans="1:15" ht="12.75">
      <c r="A6" s="104"/>
      <c r="B6" s="105" t="s">
        <v>5</v>
      </c>
      <c r="C6" s="106"/>
      <c r="D6" s="107" t="s">
        <v>7</v>
      </c>
      <c r="E6" s="22" t="s">
        <v>8</v>
      </c>
      <c r="F6" s="118" t="s">
        <v>9</v>
      </c>
      <c r="G6" s="214" t="s">
        <v>10</v>
      </c>
      <c r="H6" s="214"/>
      <c r="I6" s="214"/>
      <c r="J6" s="214"/>
      <c r="K6" s="214"/>
      <c r="L6" s="18">
        <v>0.4791666666666667</v>
      </c>
      <c r="M6" s="18">
        <v>0.4791666666666667</v>
      </c>
      <c r="N6" s="16" t="s">
        <v>11</v>
      </c>
      <c r="O6" s="3"/>
    </row>
    <row r="7" spans="1:15" ht="12.75">
      <c r="A7" s="108" t="s">
        <v>12</v>
      </c>
      <c r="B7" s="109" t="s">
        <v>13</v>
      </c>
      <c r="C7" s="109" t="s">
        <v>14</v>
      </c>
      <c r="D7" s="110"/>
      <c r="E7" s="27" t="s">
        <v>15</v>
      </c>
      <c r="F7" s="119"/>
      <c r="G7" s="27" t="s">
        <v>16</v>
      </c>
      <c r="H7" s="27" t="s">
        <v>17</v>
      </c>
      <c r="I7" s="27" t="s">
        <v>18</v>
      </c>
      <c r="J7" s="27" t="s">
        <v>19</v>
      </c>
      <c r="K7" s="27" t="s">
        <v>20</v>
      </c>
      <c r="L7" s="10"/>
      <c r="M7" s="4"/>
      <c r="N7" s="3"/>
      <c r="O7" s="3"/>
    </row>
    <row r="8" spans="1:15" ht="12.75">
      <c r="A8" s="28"/>
      <c r="B8" s="28"/>
      <c r="C8" s="28"/>
      <c r="D8" s="65" t="s">
        <v>638</v>
      </c>
      <c r="E8" s="120"/>
      <c r="F8" s="120"/>
      <c r="G8" s="120"/>
      <c r="H8" s="30"/>
      <c r="I8" s="30"/>
      <c r="J8" s="30"/>
      <c r="K8" s="30"/>
      <c r="L8" s="33"/>
      <c r="M8" s="4"/>
      <c r="N8" s="3"/>
      <c r="O8" s="3"/>
    </row>
    <row r="9" spans="1:15" ht="25.5">
      <c r="A9" s="28"/>
      <c r="B9" s="28">
        <f>$H$5</f>
        <v>191.5</v>
      </c>
      <c r="C9" s="28">
        <v>0</v>
      </c>
      <c r="D9" s="207" t="s">
        <v>746</v>
      </c>
      <c r="E9" s="120"/>
      <c r="F9" s="29"/>
      <c r="G9" s="35">
        <f>$L$5</f>
        <v>0.10416666666666667</v>
      </c>
      <c r="H9" s="35">
        <f>$L$5</f>
        <v>0.10416666666666667</v>
      </c>
      <c r="I9" s="35">
        <f>$L$5</f>
        <v>0.10416666666666667</v>
      </c>
      <c r="J9" s="35">
        <f>$M$5</f>
        <v>0.10416666666666667</v>
      </c>
      <c r="K9" s="35">
        <f>$M$5</f>
        <v>0.10416666666666667</v>
      </c>
      <c r="L9" s="36"/>
      <c r="M9" s="4"/>
      <c r="N9" s="4"/>
      <c r="O9" s="4"/>
    </row>
    <row r="10" spans="1:15" ht="12.75">
      <c r="A10" s="28">
        <v>0</v>
      </c>
      <c r="B10" s="28">
        <f aca="true" t="shared" si="0" ref="B10:B25">B9-A10</f>
        <v>191.5</v>
      </c>
      <c r="C10" s="28">
        <f aca="true" t="shared" si="1" ref="C10:C25">C9+A10</f>
        <v>0</v>
      </c>
      <c r="D10" s="41" t="s">
        <v>696</v>
      </c>
      <c r="E10" s="120" t="s">
        <v>601</v>
      </c>
      <c r="F10" s="29">
        <v>285</v>
      </c>
      <c r="G10" s="38">
        <f>SUM($G$9+$O$3*C10)</f>
        <v>0.10416666666666667</v>
      </c>
      <c r="H10" s="38">
        <f>SUM($H$9+$P$3*C10)</f>
        <v>0.10416666666666667</v>
      </c>
      <c r="I10" s="38">
        <f>SUM($I$9+$Q$3*C10)</f>
        <v>0.10416666666666667</v>
      </c>
      <c r="J10" s="38">
        <f>SUM($J$9+$R$3*C10)</f>
        <v>0.10416666666666667</v>
      </c>
      <c r="K10" s="38">
        <f>SUM($K$9+$S$3*C10)</f>
        <v>0.10416666666666667</v>
      </c>
      <c r="M10" s="4"/>
      <c r="N10" s="4"/>
      <c r="O10" s="4"/>
    </row>
    <row r="11" spans="1:15" ht="12.75">
      <c r="A11" s="28">
        <v>6</v>
      </c>
      <c r="B11" s="28">
        <f t="shared" si="0"/>
        <v>185.5</v>
      </c>
      <c r="C11" s="28">
        <f t="shared" si="1"/>
        <v>6</v>
      </c>
      <c r="D11" s="41" t="s">
        <v>614</v>
      </c>
      <c r="E11" s="120" t="s">
        <v>601</v>
      </c>
      <c r="F11" s="29">
        <v>475</v>
      </c>
      <c r="G11" s="38">
        <f aca="true" t="shared" si="2" ref="G11:G30">SUM($G$9+$O$3*C11)</f>
        <v>0.11979166666666667</v>
      </c>
      <c r="H11" s="38">
        <f aca="true" t="shared" si="3" ref="H11:H30">SUM($H$9+$P$3*C11)</f>
        <v>0.12083333333333333</v>
      </c>
      <c r="I11" s="38">
        <f aca="true" t="shared" si="4" ref="I11:I30">SUM($I$9+$Q$3*C11)</f>
        <v>0.12202380952380953</v>
      </c>
      <c r="J11" s="38">
        <f aca="true" t="shared" si="5" ref="J11:J30">SUM($J$9+$R$3*C11)</f>
        <v>0.1233974358974359</v>
      </c>
      <c r="K11" s="38">
        <f aca="true" t="shared" si="6" ref="K11:K30">SUM($K$9+$S$3*C11)</f>
        <v>0.125</v>
      </c>
      <c r="L11" s="36"/>
      <c r="M11" s="4"/>
      <c r="N11" s="4"/>
      <c r="O11" s="4"/>
    </row>
    <row r="12" spans="1:15" ht="12.75">
      <c r="A12" s="28">
        <v>6</v>
      </c>
      <c r="B12" s="28">
        <f t="shared" si="0"/>
        <v>179.5</v>
      </c>
      <c r="C12" s="28">
        <f t="shared" si="1"/>
        <v>12</v>
      </c>
      <c r="D12" s="41" t="s">
        <v>624</v>
      </c>
      <c r="E12" s="120" t="s">
        <v>615</v>
      </c>
      <c r="F12" s="29">
        <v>425</v>
      </c>
      <c r="G12" s="38">
        <f t="shared" si="2"/>
        <v>0.13541666666666669</v>
      </c>
      <c r="H12" s="38">
        <f t="shared" si="3"/>
        <v>0.1375</v>
      </c>
      <c r="I12" s="38">
        <f t="shared" si="4"/>
        <v>0.13988095238095238</v>
      </c>
      <c r="J12" s="38">
        <f t="shared" si="5"/>
        <v>0.14262820512820512</v>
      </c>
      <c r="K12" s="38">
        <f t="shared" si="6"/>
        <v>0.14583333333333334</v>
      </c>
      <c r="L12" s="36"/>
      <c r="M12" s="4"/>
      <c r="N12" s="4"/>
      <c r="O12" s="4"/>
    </row>
    <row r="13" spans="1:15" ht="12.75">
      <c r="A13" s="28">
        <v>8.5</v>
      </c>
      <c r="B13" s="28">
        <f t="shared" si="0"/>
        <v>171</v>
      </c>
      <c r="C13" s="28">
        <f t="shared" si="1"/>
        <v>20.5</v>
      </c>
      <c r="D13" s="41" t="s">
        <v>616</v>
      </c>
      <c r="E13" s="120" t="s">
        <v>618</v>
      </c>
      <c r="F13" s="29">
        <v>572</v>
      </c>
      <c r="G13" s="38">
        <f t="shared" si="2"/>
        <v>0.15755208333333334</v>
      </c>
      <c r="H13" s="38">
        <f t="shared" si="3"/>
        <v>0.1611111111111111</v>
      </c>
      <c r="I13" s="38">
        <f t="shared" si="4"/>
        <v>0.16517857142857142</v>
      </c>
      <c r="J13" s="38">
        <f t="shared" si="5"/>
        <v>0.16987179487179488</v>
      </c>
      <c r="K13" s="38">
        <f t="shared" si="6"/>
        <v>0.1753472222222222</v>
      </c>
      <c r="L13" s="36"/>
      <c r="M13" s="4"/>
      <c r="N13" s="4"/>
      <c r="O13" s="4"/>
    </row>
    <row r="14" spans="1:15" ht="12.75">
      <c r="A14" s="28">
        <v>7</v>
      </c>
      <c r="B14" s="28">
        <f t="shared" si="0"/>
        <v>164</v>
      </c>
      <c r="C14" s="28">
        <f t="shared" si="1"/>
        <v>27.5</v>
      </c>
      <c r="D14" s="47" t="s">
        <v>617</v>
      </c>
      <c r="E14" s="120" t="s">
        <v>618</v>
      </c>
      <c r="F14" s="29">
        <v>500</v>
      </c>
      <c r="G14" s="38">
        <f t="shared" si="2"/>
        <v>0.17578125</v>
      </c>
      <c r="H14" s="38">
        <f t="shared" si="3"/>
        <v>0.18055555555555555</v>
      </c>
      <c r="I14" s="38">
        <f t="shared" si="4"/>
        <v>0.18601190476190477</v>
      </c>
      <c r="J14" s="38">
        <f t="shared" si="5"/>
        <v>0.1923076923076923</v>
      </c>
      <c r="K14" s="38">
        <f t="shared" si="6"/>
        <v>0.1996527777777778</v>
      </c>
      <c r="L14" s="36"/>
      <c r="M14" s="4"/>
      <c r="N14" s="4"/>
      <c r="O14" s="4"/>
    </row>
    <row r="15" spans="1:15" ht="12.75">
      <c r="A15" s="28">
        <v>2</v>
      </c>
      <c r="B15" s="28">
        <f t="shared" si="0"/>
        <v>162</v>
      </c>
      <c r="C15" s="28">
        <f t="shared" si="1"/>
        <v>29.5</v>
      </c>
      <c r="D15" s="41" t="s">
        <v>794</v>
      </c>
      <c r="E15" s="120" t="s">
        <v>619</v>
      </c>
      <c r="F15" s="29">
        <v>312</v>
      </c>
      <c r="G15" s="38">
        <f t="shared" si="2"/>
        <v>0.18098958333333331</v>
      </c>
      <c r="H15" s="38">
        <f t="shared" si="3"/>
        <v>0.18611111111111112</v>
      </c>
      <c r="I15" s="38">
        <f t="shared" si="4"/>
        <v>0.1919642857142857</v>
      </c>
      <c r="J15" s="38">
        <f t="shared" si="5"/>
        <v>0.19871794871794873</v>
      </c>
      <c r="K15" s="38">
        <f t="shared" si="6"/>
        <v>0.2065972222222222</v>
      </c>
      <c r="L15" s="36"/>
      <c r="M15" s="4"/>
      <c r="N15" s="4"/>
      <c r="O15" s="4"/>
    </row>
    <row r="16" spans="1:15" ht="12.75">
      <c r="A16" s="28">
        <v>7</v>
      </c>
      <c r="B16" s="28">
        <f t="shared" si="0"/>
        <v>155</v>
      </c>
      <c r="C16" s="28">
        <f t="shared" si="1"/>
        <v>36.5</v>
      </c>
      <c r="D16" s="41" t="s">
        <v>747</v>
      </c>
      <c r="E16" s="120" t="s">
        <v>620</v>
      </c>
      <c r="F16" s="29">
        <v>450</v>
      </c>
      <c r="G16" s="38">
        <f t="shared" si="2"/>
        <v>0.19921875</v>
      </c>
      <c r="H16" s="38">
        <f t="shared" si="3"/>
        <v>0.20555555555555555</v>
      </c>
      <c r="I16" s="38">
        <f t="shared" si="4"/>
        <v>0.21279761904761904</v>
      </c>
      <c r="J16" s="38">
        <f t="shared" si="5"/>
        <v>0.22115384615384615</v>
      </c>
      <c r="K16" s="38">
        <f t="shared" si="6"/>
        <v>0.2309027777777778</v>
      </c>
      <c r="L16" s="36"/>
      <c r="M16" s="4"/>
      <c r="N16" s="4"/>
      <c r="O16" s="4"/>
    </row>
    <row r="17" spans="1:15" ht="12.75">
      <c r="A17" s="28">
        <v>2</v>
      </c>
      <c r="B17" s="28">
        <f t="shared" si="0"/>
        <v>153</v>
      </c>
      <c r="C17" s="28">
        <f t="shared" si="1"/>
        <v>38.5</v>
      </c>
      <c r="D17" s="41" t="s">
        <v>623</v>
      </c>
      <c r="E17" s="120" t="s">
        <v>622</v>
      </c>
      <c r="F17" s="29">
        <v>360</v>
      </c>
      <c r="G17" s="38">
        <f t="shared" si="2"/>
        <v>0.20442708333333331</v>
      </c>
      <c r="H17" s="38">
        <f t="shared" si="3"/>
        <v>0.21111111111111108</v>
      </c>
      <c r="I17" s="38">
        <f t="shared" si="4"/>
        <v>0.21875</v>
      </c>
      <c r="J17" s="38">
        <f t="shared" si="5"/>
        <v>0.22756410256410256</v>
      </c>
      <c r="K17" s="38">
        <f t="shared" si="6"/>
        <v>0.2378472222222222</v>
      </c>
      <c r="L17" s="36"/>
      <c r="M17" s="4"/>
      <c r="N17" s="4"/>
      <c r="O17" s="4"/>
    </row>
    <row r="18" spans="1:15" ht="12.75">
      <c r="A18" s="28">
        <v>3.5</v>
      </c>
      <c r="B18" s="28">
        <f t="shared" si="0"/>
        <v>149.5</v>
      </c>
      <c r="C18" s="28">
        <f t="shared" si="1"/>
        <v>42</v>
      </c>
      <c r="D18" s="41" t="s">
        <v>795</v>
      </c>
      <c r="E18" s="120" t="s">
        <v>602</v>
      </c>
      <c r="F18" s="29">
        <v>396</v>
      </c>
      <c r="G18" s="38">
        <f t="shared" si="2"/>
        <v>0.21354166666666669</v>
      </c>
      <c r="H18" s="38">
        <f t="shared" si="3"/>
        <v>0.22083333333333333</v>
      </c>
      <c r="I18" s="38">
        <f t="shared" si="4"/>
        <v>0.22916666666666669</v>
      </c>
      <c r="J18" s="38">
        <f t="shared" si="5"/>
        <v>0.23878205128205127</v>
      </c>
      <c r="K18" s="38">
        <f t="shared" si="6"/>
        <v>0.25</v>
      </c>
      <c r="L18" s="36"/>
      <c r="M18" s="4"/>
      <c r="N18" s="4"/>
      <c r="O18" s="4"/>
    </row>
    <row r="19" spans="1:15" ht="12.75">
      <c r="A19" s="28">
        <v>0.5</v>
      </c>
      <c r="B19" s="28">
        <f t="shared" si="0"/>
        <v>149</v>
      </c>
      <c r="C19" s="28">
        <f t="shared" si="1"/>
        <v>42.5</v>
      </c>
      <c r="D19" s="41" t="s">
        <v>626</v>
      </c>
      <c r="E19" s="98" t="s">
        <v>285</v>
      </c>
      <c r="F19" s="29">
        <v>432</v>
      </c>
      <c r="G19" s="38">
        <f t="shared" si="2"/>
        <v>0.21484375</v>
      </c>
      <c r="H19" s="38">
        <f t="shared" si="3"/>
        <v>0.2222222222222222</v>
      </c>
      <c r="I19" s="38">
        <f t="shared" si="4"/>
        <v>0.23065476190476192</v>
      </c>
      <c r="J19" s="38">
        <f t="shared" si="5"/>
        <v>0.24038461538461536</v>
      </c>
      <c r="K19" s="38">
        <f t="shared" si="6"/>
        <v>0.2517361111111111</v>
      </c>
      <c r="L19" s="36"/>
      <c r="M19" s="4"/>
      <c r="N19" s="4"/>
      <c r="O19" s="4"/>
    </row>
    <row r="20" spans="1:15" ht="12.75">
      <c r="A20" s="28">
        <v>3</v>
      </c>
      <c r="B20" s="28">
        <f t="shared" si="0"/>
        <v>146</v>
      </c>
      <c r="C20" s="28">
        <f t="shared" si="1"/>
        <v>45.5</v>
      </c>
      <c r="D20" s="41" t="s">
        <v>625</v>
      </c>
      <c r="E20" s="120" t="s">
        <v>155</v>
      </c>
      <c r="F20" s="29">
        <v>405</v>
      </c>
      <c r="G20" s="38">
        <f t="shared" si="2"/>
        <v>0.22265625</v>
      </c>
      <c r="H20" s="38">
        <f t="shared" si="3"/>
        <v>0.23055555555555557</v>
      </c>
      <c r="I20" s="38">
        <f t="shared" si="4"/>
        <v>0.23958333333333331</v>
      </c>
      <c r="J20" s="38">
        <f t="shared" si="5"/>
        <v>0.25</v>
      </c>
      <c r="K20" s="38">
        <f t="shared" si="6"/>
        <v>0.2621527777777778</v>
      </c>
      <c r="L20" s="36"/>
      <c r="M20" s="4"/>
      <c r="N20" s="4"/>
      <c r="O20" s="4"/>
    </row>
    <row r="21" spans="1:15" ht="12.75">
      <c r="A21" s="28">
        <v>4.5</v>
      </c>
      <c r="B21" s="28">
        <f t="shared" si="0"/>
        <v>141.5</v>
      </c>
      <c r="C21" s="28">
        <f t="shared" si="1"/>
        <v>50</v>
      </c>
      <c r="D21" s="41" t="s">
        <v>628</v>
      </c>
      <c r="E21" s="120" t="s">
        <v>627</v>
      </c>
      <c r="F21" s="29">
        <v>500</v>
      </c>
      <c r="G21" s="38">
        <f t="shared" si="2"/>
        <v>0.234375</v>
      </c>
      <c r="H21" s="38">
        <f t="shared" si="3"/>
        <v>0.24305555555555552</v>
      </c>
      <c r="I21" s="38">
        <f t="shared" si="4"/>
        <v>0.25297619047619047</v>
      </c>
      <c r="J21" s="38">
        <f t="shared" si="5"/>
        <v>0.2644230769230769</v>
      </c>
      <c r="K21" s="38">
        <f t="shared" si="6"/>
        <v>0.2777777777777778</v>
      </c>
      <c r="L21" s="36"/>
      <c r="M21" s="4"/>
      <c r="N21" s="4"/>
      <c r="O21" s="4"/>
    </row>
    <row r="22" spans="1:15" ht="12.75">
      <c r="A22" s="28">
        <v>2.5</v>
      </c>
      <c r="B22" s="28">
        <f t="shared" si="0"/>
        <v>139</v>
      </c>
      <c r="C22" s="28">
        <f t="shared" si="1"/>
        <v>52.5</v>
      </c>
      <c r="D22" s="41" t="s">
        <v>629</v>
      </c>
      <c r="E22" s="120" t="s">
        <v>621</v>
      </c>
      <c r="F22" s="29">
        <v>505</v>
      </c>
      <c r="G22" s="38">
        <f t="shared" si="2"/>
        <v>0.24088541666666669</v>
      </c>
      <c r="H22" s="38">
        <f t="shared" si="3"/>
        <v>0.25</v>
      </c>
      <c r="I22" s="38">
        <f t="shared" si="4"/>
        <v>0.2604166666666667</v>
      </c>
      <c r="J22" s="38">
        <f t="shared" si="5"/>
        <v>0.2724358974358974</v>
      </c>
      <c r="K22" s="38">
        <f t="shared" si="6"/>
        <v>0.2864583333333333</v>
      </c>
      <c r="L22" s="36"/>
      <c r="M22" s="4"/>
      <c r="N22" s="4"/>
      <c r="O22" s="4"/>
    </row>
    <row r="23" spans="1:15" ht="12.75">
      <c r="A23" s="28">
        <v>11</v>
      </c>
      <c r="B23" s="28">
        <f t="shared" si="0"/>
        <v>128</v>
      </c>
      <c r="C23" s="28">
        <f t="shared" si="1"/>
        <v>63.5</v>
      </c>
      <c r="D23" s="41" t="s">
        <v>631</v>
      </c>
      <c r="E23" s="120" t="s">
        <v>630</v>
      </c>
      <c r="F23" s="29">
        <v>392</v>
      </c>
      <c r="G23" s="38">
        <f t="shared" si="2"/>
        <v>0.26953125</v>
      </c>
      <c r="H23" s="38">
        <f t="shared" si="3"/>
        <v>0.28055555555555556</v>
      </c>
      <c r="I23" s="38">
        <f t="shared" si="4"/>
        <v>0.2931547619047619</v>
      </c>
      <c r="J23" s="38">
        <f t="shared" si="5"/>
        <v>0.3076923076923077</v>
      </c>
      <c r="K23" s="38">
        <f t="shared" si="6"/>
        <v>0.3246527777777778</v>
      </c>
      <c r="L23" s="36"/>
      <c r="M23" s="4"/>
      <c r="N23" s="4"/>
      <c r="O23" s="4"/>
    </row>
    <row r="24" spans="1:15" ht="12.75">
      <c r="A24" s="28">
        <v>6</v>
      </c>
      <c r="B24" s="28">
        <f t="shared" si="0"/>
        <v>122</v>
      </c>
      <c r="C24" s="28">
        <f t="shared" si="1"/>
        <v>69.5</v>
      </c>
      <c r="D24" s="41" t="s">
        <v>632</v>
      </c>
      <c r="E24" s="120" t="s">
        <v>155</v>
      </c>
      <c r="F24" s="29">
        <v>366</v>
      </c>
      <c r="G24" s="38">
        <f t="shared" si="2"/>
        <v>0.28515625</v>
      </c>
      <c r="H24" s="38">
        <f t="shared" si="3"/>
        <v>0.2972222222222222</v>
      </c>
      <c r="I24" s="38">
        <f t="shared" si="4"/>
        <v>0.31101190476190477</v>
      </c>
      <c r="J24" s="38">
        <f t="shared" si="5"/>
        <v>0.3269230769230769</v>
      </c>
      <c r="K24" s="38">
        <f t="shared" si="6"/>
        <v>0.3454861111111111</v>
      </c>
      <c r="L24" s="36"/>
      <c r="M24" s="4"/>
      <c r="N24" s="4"/>
      <c r="O24" s="4"/>
    </row>
    <row r="25" spans="1:15" ht="12.75">
      <c r="A25" s="28">
        <v>6</v>
      </c>
      <c r="B25" s="28">
        <f t="shared" si="0"/>
        <v>116</v>
      </c>
      <c r="C25" s="28">
        <f t="shared" si="1"/>
        <v>75.5</v>
      </c>
      <c r="D25" s="41" t="s">
        <v>633</v>
      </c>
      <c r="E25" s="120" t="s">
        <v>634</v>
      </c>
      <c r="F25" s="29">
        <v>522</v>
      </c>
      <c r="G25" s="38">
        <f t="shared" si="2"/>
        <v>0.30078125</v>
      </c>
      <c r="H25" s="38">
        <f t="shared" si="3"/>
        <v>0.3138888888888889</v>
      </c>
      <c r="I25" s="38">
        <f t="shared" si="4"/>
        <v>0.3288690476190476</v>
      </c>
      <c r="J25" s="38">
        <f t="shared" si="5"/>
        <v>0.34615384615384615</v>
      </c>
      <c r="K25" s="38">
        <f t="shared" si="6"/>
        <v>0.3663194444444445</v>
      </c>
      <c r="L25" s="36"/>
      <c r="M25" s="4"/>
      <c r="N25" s="4"/>
      <c r="O25" s="4"/>
    </row>
    <row r="26" spans="1:15" ht="12.75">
      <c r="A26" s="28">
        <v>7.5</v>
      </c>
      <c r="B26" s="28">
        <f>B25-A26</f>
        <v>108.5</v>
      </c>
      <c r="C26" s="28">
        <f>C25+A26</f>
        <v>83</v>
      </c>
      <c r="D26" s="41" t="s">
        <v>635</v>
      </c>
      <c r="E26" s="120" t="s">
        <v>636</v>
      </c>
      <c r="F26" s="29">
        <v>551</v>
      </c>
      <c r="G26" s="38">
        <f t="shared" si="2"/>
        <v>0.3203125</v>
      </c>
      <c r="H26" s="38">
        <f t="shared" si="3"/>
        <v>0.3347222222222222</v>
      </c>
      <c r="I26" s="38">
        <f t="shared" si="4"/>
        <v>0.35119047619047616</v>
      </c>
      <c r="J26" s="38">
        <f t="shared" si="5"/>
        <v>0.3701923076923077</v>
      </c>
      <c r="K26" s="38">
        <f t="shared" si="6"/>
        <v>0.3923611111111111</v>
      </c>
      <c r="L26" s="36"/>
      <c r="M26" s="4"/>
      <c r="N26" s="4"/>
      <c r="O26" s="4"/>
    </row>
    <row r="27" spans="1:15" ht="12.75">
      <c r="A27" s="28">
        <v>1.5</v>
      </c>
      <c r="B27" s="28">
        <f>B26-A27</f>
        <v>107</v>
      </c>
      <c r="C27" s="28">
        <f>C26+A27</f>
        <v>84.5</v>
      </c>
      <c r="D27" s="65" t="s">
        <v>707</v>
      </c>
      <c r="E27" s="120" t="s">
        <v>183</v>
      </c>
      <c r="F27" s="29"/>
      <c r="G27" s="38">
        <f t="shared" si="2"/>
        <v>0.32421875</v>
      </c>
      <c r="H27" s="38">
        <f t="shared" si="3"/>
        <v>0.33888888888888885</v>
      </c>
      <c r="I27" s="38">
        <f t="shared" si="4"/>
        <v>0.3556547619047619</v>
      </c>
      <c r="J27" s="38">
        <f t="shared" si="5"/>
        <v>0.375</v>
      </c>
      <c r="K27" s="38">
        <f t="shared" si="6"/>
        <v>0.3975694444444444</v>
      </c>
      <c r="L27" s="36"/>
      <c r="M27" s="4"/>
      <c r="N27" s="4"/>
      <c r="O27" s="4"/>
    </row>
    <row r="28" spans="1:15" ht="12.75">
      <c r="A28" s="28">
        <v>11</v>
      </c>
      <c r="B28" s="28">
        <f>B27-A28</f>
        <v>96</v>
      </c>
      <c r="C28" s="28">
        <f>C27+A28</f>
        <v>95.5</v>
      </c>
      <c r="D28" s="41" t="s">
        <v>637</v>
      </c>
      <c r="E28" s="120" t="s">
        <v>183</v>
      </c>
      <c r="F28" s="29">
        <v>513</v>
      </c>
      <c r="G28" s="38">
        <f t="shared" si="2"/>
        <v>0.3528645833333333</v>
      </c>
      <c r="H28" s="38">
        <f t="shared" si="3"/>
        <v>0.3694444444444444</v>
      </c>
      <c r="I28" s="38">
        <f t="shared" si="4"/>
        <v>0.38839285714285715</v>
      </c>
      <c r="J28" s="38">
        <f t="shared" si="5"/>
        <v>0.41025641025641024</v>
      </c>
      <c r="K28" s="38">
        <f t="shared" si="6"/>
        <v>0.4357638888888889</v>
      </c>
      <c r="L28" s="36"/>
      <c r="M28" s="4"/>
      <c r="N28" s="4"/>
      <c r="O28" s="4"/>
    </row>
    <row r="29" spans="1:15" ht="12.75">
      <c r="A29" s="28">
        <v>7.5</v>
      </c>
      <c r="B29" s="28">
        <f>B28-A29</f>
        <v>88.5</v>
      </c>
      <c r="C29" s="28">
        <f>C28+A29</f>
        <v>103</v>
      </c>
      <c r="D29" s="41" t="s">
        <v>796</v>
      </c>
      <c r="E29" s="120" t="s">
        <v>183</v>
      </c>
      <c r="F29" s="29">
        <v>415</v>
      </c>
      <c r="G29" s="38">
        <f t="shared" si="2"/>
        <v>0.3723958333333333</v>
      </c>
      <c r="H29" s="38">
        <f t="shared" si="3"/>
        <v>0.3902777777777778</v>
      </c>
      <c r="I29" s="38">
        <f t="shared" si="4"/>
        <v>0.4107142857142857</v>
      </c>
      <c r="J29" s="38">
        <f t="shared" si="5"/>
        <v>0.4342948717948718</v>
      </c>
      <c r="K29" s="38">
        <f t="shared" si="6"/>
        <v>0.4618055555555556</v>
      </c>
      <c r="L29" s="36"/>
      <c r="M29" s="4"/>
      <c r="N29" s="4"/>
      <c r="O29" s="4"/>
    </row>
    <row r="30" spans="1:15" ht="12.75">
      <c r="A30" s="28">
        <v>11.5</v>
      </c>
      <c r="B30" s="28">
        <f>B29-A30</f>
        <v>77</v>
      </c>
      <c r="C30" s="28">
        <f>C29+A30</f>
        <v>114.5</v>
      </c>
      <c r="D30" s="48" t="s">
        <v>653</v>
      </c>
      <c r="E30" s="120"/>
      <c r="F30" s="29">
        <v>426</v>
      </c>
      <c r="G30" s="38">
        <f t="shared" si="2"/>
        <v>0.40234375</v>
      </c>
      <c r="H30" s="38">
        <f t="shared" si="3"/>
        <v>0.4222222222222222</v>
      </c>
      <c r="I30" s="38">
        <f t="shared" si="4"/>
        <v>0.44494047619047616</v>
      </c>
      <c r="J30" s="38">
        <f t="shared" si="5"/>
        <v>0.47115384615384615</v>
      </c>
      <c r="K30" s="38">
        <f t="shared" si="6"/>
        <v>0.501736111111111</v>
      </c>
      <c r="L30" s="36"/>
      <c r="M30" s="4"/>
      <c r="N30" s="4"/>
      <c r="O30" s="4"/>
    </row>
    <row r="31" spans="1:15" ht="12.75">
      <c r="A31" s="28"/>
      <c r="B31" s="28"/>
      <c r="C31" s="28"/>
      <c r="D31" s="121" t="s">
        <v>21</v>
      </c>
      <c r="E31" s="120"/>
      <c r="F31" s="29"/>
      <c r="G31" s="38"/>
      <c r="H31" s="38"/>
      <c r="I31" s="38"/>
      <c r="J31" s="38"/>
      <c r="K31" s="38"/>
      <c r="L31" s="36"/>
      <c r="M31" s="4"/>
      <c r="N31" s="4"/>
      <c r="O31" s="4"/>
    </row>
    <row r="32" spans="1:15" ht="12.75">
      <c r="A32" s="28">
        <v>0</v>
      </c>
      <c r="B32" s="28">
        <f>B30</f>
        <v>77</v>
      </c>
      <c r="C32" s="28">
        <f>C30</f>
        <v>114.5</v>
      </c>
      <c r="D32" s="46" t="s">
        <v>639</v>
      </c>
      <c r="E32" s="120" t="s">
        <v>640</v>
      </c>
      <c r="F32" s="29"/>
      <c r="G32" s="35">
        <f>$L$6</f>
        <v>0.4791666666666667</v>
      </c>
      <c r="H32" s="35">
        <f>$L$6</f>
        <v>0.4791666666666667</v>
      </c>
      <c r="I32" s="35">
        <f>$L$6</f>
        <v>0.4791666666666667</v>
      </c>
      <c r="J32" s="35">
        <f>$M$6</f>
        <v>0.4791666666666667</v>
      </c>
      <c r="K32" s="35">
        <f>$M$6</f>
        <v>0.4791666666666667</v>
      </c>
      <c r="L32" s="77">
        <f>A32</f>
        <v>0</v>
      </c>
      <c r="M32" s="4"/>
      <c r="N32" s="4"/>
      <c r="O32" s="4"/>
    </row>
    <row r="33" spans="1:15" ht="12.75">
      <c r="A33" s="28">
        <v>9</v>
      </c>
      <c r="B33" s="28">
        <f aca="true" t="shared" si="7" ref="B33:B44">B32-A33</f>
        <v>68</v>
      </c>
      <c r="C33" s="28">
        <f aca="true" t="shared" si="8" ref="C33:C44">C32+A33</f>
        <v>123.5</v>
      </c>
      <c r="D33" s="47" t="s">
        <v>642</v>
      </c>
      <c r="E33" s="120" t="s">
        <v>640</v>
      </c>
      <c r="F33" s="29">
        <v>381</v>
      </c>
      <c r="G33" s="38">
        <f aca="true" t="shared" si="9" ref="G33:G44">SUM($G$32+$O$3*L33)</f>
        <v>0.5026041666666667</v>
      </c>
      <c r="H33" s="38">
        <f aca="true" t="shared" si="10" ref="H33:H44">SUM($H$32+$P$3*L33)</f>
        <v>0.5041666666666667</v>
      </c>
      <c r="I33" s="38">
        <f aca="true" t="shared" si="11" ref="I33:I44">SUM($I$32+$Q$3*L33)</f>
        <v>0.5059523809523809</v>
      </c>
      <c r="J33" s="38">
        <f aca="true" t="shared" si="12" ref="J33:J44">SUM($J$32+$R$3*L33)</f>
        <v>0.5080128205128205</v>
      </c>
      <c r="K33" s="38">
        <f aca="true" t="shared" si="13" ref="K33:K44">SUM($K$32+$S$3*L33)</f>
        <v>0.5104166666666667</v>
      </c>
      <c r="L33" s="44">
        <f aca="true" t="shared" si="14" ref="L33:L44">L32+A33</f>
        <v>9</v>
      </c>
      <c r="M33" s="4"/>
      <c r="N33" s="4"/>
      <c r="O33" s="4"/>
    </row>
    <row r="34" spans="1:15" ht="12.75">
      <c r="A34" s="28">
        <v>7.5</v>
      </c>
      <c r="B34" s="28">
        <f t="shared" si="7"/>
        <v>60.5</v>
      </c>
      <c r="C34" s="28">
        <f t="shared" si="8"/>
        <v>131</v>
      </c>
      <c r="D34" s="41" t="s">
        <v>646</v>
      </c>
      <c r="E34" s="120" t="s">
        <v>641</v>
      </c>
      <c r="F34" s="29">
        <v>235</v>
      </c>
      <c r="G34" s="38">
        <f t="shared" si="9"/>
        <v>0.5221354166666667</v>
      </c>
      <c r="H34" s="38">
        <f t="shared" si="10"/>
        <v>0.525</v>
      </c>
      <c r="I34" s="38">
        <f t="shared" si="11"/>
        <v>0.5282738095238095</v>
      </c>
      <c r="J34" s="38">
        <f t="shared" si="12"/>
        <v>0.532051282051282</v>
      </c>
      <c r="K34" s="38">
        <f t="shared" si="13"/>
        <v>0.5364583333333334</v>
      </c>
      <c r="L34" s="44">
        <f t="shared" si="14"/>
        <v>16.5</v>
      </c>
      <c r="M34" s="4"/>
      <c r="N34" s="4"/>
      <c r="O34" s="4"/>
    </row>
    <row r="35" spans="1:15" ht="12.75">
      <c r="A35" s="28">
        <v>7</v>
      </c>
      <c r="B35" s="28">
        <f t="shared" si="7"/>
        <v>53.5</v>
      </c>
      <c r="C35" s="28">
        <f t="shared" si="8"/>
        <v>138</v>
      </c>
      <c r="D35" s="41" t="s">
        <v>643</v>
      </c>
      <c r="E35" s="120" t="s">
        <v>641</v>
      </c>
      <c r="F35" s="29">
        <v>168</v>
      </c>
      <c r="G35" s="38">
        <f t="shared" si="9"/>
        <v>0.5403645833333334</v>
      </c>
      <c r="H35" s="38">
        <f t="shared" si="10"/>
        <v>0.5444444444444445</v>
      </c>
      <c r="I35" s="38">
        <f t="shared" si="11"/>
        <v>0.5491071428571429</v>
      </c>
      <c r="J35" s="38">
        <f t="shared" si="12"/>
        <v>0.5544871794871795</v>
      </c>
      <c r="K35" s="38">
        <f t="shared" si="13"/>
        <v>0.560763888888889</v>
      </c>
      <c r="L35" s="44">
        <f t="shared" si="14"/>
        <v>23.5</v>
      </c>
      <c r="M35" s="4"/>
      <c r="N35" s="4"/>
      <c r="O35" s="4"/>
    </row>
    <row r="36" spans="1:15" ht="12.75">
      <c r="A36" s="28">
        <v>3</v>
      </c>
      <c r="B36" s="28">
        <f t="shared" si="7"/>
        <v>50.5</v>
      </c>
      <c r="C36" s="28">
        <f t="shared" si="8"/>
        <v>141</v>
      </c>
      <c r="D36" s="41" t="s">
        <v>645</v>
      </c>
      <c r="E36" s="120" t="s">
        <v>644</v>
      </c>
      <c r="F36" s="29">
        <v>250</v>
      </c>
      <c r="G36" s="38">
        <f t="shared" si="9"/>
        <v>0.5481770833333334</v>
      </c>
      <c r="H36" s="38">
        <f t="shared" si="10"/>
        <v>0.5527777777777778</v>
      </c>
      <c r="I36" s="38">
        <f t="shared" si="11"/>
        <v>0.5580357142857143</v>
      </c>
      <c r="J36" s="38">
        <f t="shared" si="12"/>
        <v>0.5641025641025641</v>
      </c>
      <c r="K36" s="38">
        <f t="shared" si="13"/>
        <v>0.5711805555555556</v>
      </c>
      <c r="L36" s="44">
        <f t="shared" si="14"/>
        <v>26.5</v>
      </c>
      <c r="M36" s="4"/>
      <c r="N36" s="4"/>
      <c r="O36" s="4"/>
    </row>
    <row r="37" spans="1:15" ht="12.75">
      <c r="A37" s="28">
        <v>5</v>
      </c>
      <c r="B37" s="28">
        <f t="shared" si="7"/>
        <v>45.5</v>
      </c>
      <c r="C37" s="28">
        <f t="shared" si="8"/>
        <v>146</v>
      </c>
      <c r="D37" s="99" t="s">
        <v>647</v>
      </c>
      <c r="E37" s="120" t="s">
        <v>644</v>
      </c>
      <c r="F37" s="29">
        <v>172</v>
      </c>
      <c r="G37" s="38">
        <f t="shared" si="9"/>
        <v>0.5611979166666667</v>
      </c>
      <c r="H37" s="38">
        <f t="shared" si="10"/>
        <v>0.5666666666666667</v>
      </c>
      <c r="I37" s="38">
        <f t="shared" si="11"/>
        <v>0.5729166666666667</v>
      </c>
      <c r="J37" s="38">
        <f t="shared" si="12"/>
        <v>0.5801282051282052</v>
      </c>
      <c r="K37" s="38">
        <f t="shared" si="13"/>
        <v>0.5885416666666667</v>
      </c>
      <c r="L37" s="44">
        <f t="shared" si="14"/>
        <v>31.5</v>
      </c>
      <c r="M37" s="4"/>
      <c r="N37" s="4"/>
      <c r="O37" s="4"/>
    </row>
    <row r="38" spans="1:15" ht="12.75">
      <c r="A38" s="28">
        <v>7</v>
      </c>
      <c r="B38" s="28">
        <f t="shared" si="7"/>
        <v>38.5</v>
      </c>
      <c r="C38" s="28">
        <f t="shared" si="8"/>
        <v>153</v>
      </c>
      <c r="D38" s="41" t="s">
        <v>603</v>
      </c>
      <c r="E38" s="120" t="s">
        <v>155</v>
      </c>
      <c r="F38" s="29">
        <v>50</v>
      </c>
      <c r="G38" s="38">
        <f t="shared" si="9"/>
        <v>0.5794270833333334</v>
      </c>
      <c r="H38" s="38">
        <f t="shared" si="10"/>
        <v>0.5861111111111111</v>
      </c>
      <c r="I38" s="38">
        <f t="shared" si="11"/>
        <v>0.59375</v>
      </c>
      <c r="J38" s="38">
        <f t="shared" si="12"/>
        <v>0.6025641025641025</v>
      </c>
      <c r="K38" s="38">
        <f t="shared" si="13"/>
        <v>0.6128472222222222</v>
      </c>
      <c r="L38" s="44">
        <f t="shared" si="14"/>
        <v>38.5</v>
      </c>
      <c r="M38" s="4"/>
      <c r="N38" s="4"/>
      <c r="O38" s="4"/>
    </row>
    <row r="39" spans="1:15" ht="12.75">
      <c r="A39" s="28">
        <v>6.5</v>
      </c>
      <c r="B39" s="28">
        <f t="shared" si="7"/>
        <v>32</v>
      </c>
      <c r="C39" s="28">
        <f t="shared" si="8"/>
        <v>159.5</v>
      </c>
      <c r="D39" s="111" t="s">
        <v>649</v>
      </c>
      <c r="E39" s="120" t="s">
        <v>648</v>
      </c>
      <c r="F39" s="29"/>
      <c r="G39" s="38">
        <f t="shared" si="9"/>
        <v>0.5963541666666667</v>
      </c>
      <c r="H39" s="38">
        <f t="shared" si="10"/>
        <v>0.6041666666666666</v>
      </c>
      <c r="I39" s="38">
        <f t="shared" si="11"/>
        <v>0.6130952380952381</v>
      </c>
      <c r="J39" s="38">
        <f t="shared" si="12"/>
        <v>0.6233974358974359</v>
      </c>
      <c r="K39" s="38">
        <f t="shared" si="13"/>
        <v>0.6354166666666667</v>
      </c>
      <c r="L39" s="44">
        <f t="shared" si="14"/>
        <v>45</v>
      </c>
      <c r="M39" s="4"/>
      <c r="N39" s="4"/>
      <c r="O39" s="4"/>
    </row>
    <row r="40" spans="1:15" ht="12.75">
      <c r="A40" s="28">
        <v>2.5</v>
      </c>
      <c r="B40" s="28">
        <f t="shared" si="7"/>
        <v>29.5</v>
      </c>
      <c r="C40" s="28">
        <f t="shared" si="8"/>
        <v>162</v>
      </c>
      <c r="D40" s="99" t="s">
        <v>759</v>
      </c>
      <c r="E40" s="120" t="s">
        <v>648</v>
      </c>
      <c r="F40" s="29">
        <v>180</v>
      </c>
      <c r="G40" s="38">
        <f t="shared" si="9"/>
        <v>0.6028645833333334</v>
      </c>
      <c r="H40" s="38">
        <f t="shared" si="10"/>
        <v>0.6111111111111112</v>
      </c>
      <c r="I40" s="38">
        <f t="shared" si="11"/>
        <v>0.6205357142857143</v>
      </c>
      <c r="J40" s="38">
        <f t="shared" si="12"/>
        <v>0.6314102564102564</v>
      </c>
      <c r="K40" s="38">
        <f t="shared" si="13"/>
        <v>0.6440972222222222</v>
      </c>
      <c r="L40" s="44">
        <f t="shared" si="14"/>
        <v>47.5</v>
      </c>
      <c r="M40" s="4"/>
      <c r="N40" s="4"/>
      <c r="O40" s="4"/>
    </row>
    <row r="41" spans="1:15" ht="12.75">
      <c r="A41" s="28">
        <v>13</v>
      </c>
      <c r="B41" s="28">
        <f t="shared" si="7"/>
        <v>16.5</v>
      </c>
      <c r="C41" s="28">
        <f t="shared" si="8"/>
        <v>175</v>
      </c>
      <c r="D41" s="99" t="s">
        <v>650</v>
      </c>
      <c r="E41" s="120" t="s">
        <v>648</v>
      </c>
      <c r="F41" s="120">
        <v>223</v>
      </c>
      <c r="G41" s="38">
        <f t="shared" si="9"/>
        <v>0.63671875</v>
      </c>
      <c r="H41" s="38">
        <f t="shared" si="10"/>
        <v>0.6472222222222223</v>
      </c>
      <c r="I41" s="38">
        <f t="shared" si="11"/>
        <v>0.6592261904761905</v>
      </c>
      <c r="J41" s="38">
        <f t="shared" si="12"/>
        <v>0.6730769230769231</v>
      </c>
      <c r="K41" s="38">
        <f t="shared" si="13"/>
        <v>0.6892361111111112</v>
      </c>
      <c r="L41" s="44">
        <f t="shared" si="14"/>
        <v>60.5</v>
      </c>
      <c r="M41" s="4"/>
      <c r="N41" s="4"/>
      <c r="O41" s="4"/>
    </row>
    <row r="42" spans="1:15" ht="12.75">
      <c r="A42" s="28">
        <v>7</v>
      </c>
      <c r="B42" s="28">
        <f t="shared" si="7"/>
        <v>9.5</v>
      </c>
      <c r="C42" s="28">
        <f t="shared" si="8"/>
        <v>182</v>
      </c>
      <c r="D42" s="41" t="s">
        <v>651</v>
      </c>
      <c r="E42" s="120" t="s">
        <v>648</v>
      </c>
      <c r="F42" s="120">
        <v>355</v>
      </c>
      <c r="G42" s="38">
        <f t="shared" si="9"/>
        <v>0.6549479166666667</v>
      </c>
      <c r="H42" s="38">
        <f t="shared" si="10"/>
        <v>0.6666666666666666</v>
      </c>
      <c r="I42" s="38">
        <f t="shared" si="11"/>
        <v>0.6800595238095238</v>
      </c>
      <c r="J42" s="38">
        <f t="shared" si="12"/>
        <v>0.6955128205128205</v>
      </c>
      <c r="K42" s="38">
        <f t="shared" si="13"/>
        <v>0.7135416666666667</v>
      </c>
      <c r="L42" s="44">
        <f t="shared" si="14"/>
        <v>67.5</v>
      </c>
      <c r="M42" s="4"/>
      <c r="N42" s="4"/>
      <c r="O42" s="4"/>
    </row>
    <row r="43" spans="1:15" ht="12.75">
      <c r="A43" s="28">
        <v>3</v>
      </c>
      <c r="B43" s="28">
        <f t="shared" si="7"/>
        <v>6.5</v>
      </c>
      <c r="C43" s="28">
        <f t="shared" si="8"/>
        <v>185</v>
      </c>
      <c r="D43" s="99" t="s">
        <v>652</v>
      </c>
      <c r="E43" s="120" t="s">
        <v>648</v>
      </c>
      <c r="F43" s="120"/>
      <c r="G43" s="38">
        <f t="shared" si="9"/>
        <v>0.6627604166666667</v>
      </c>
      <c r="H43" s="38">
        <f t="shared" si="10"/>
        <v>0.675</v>
      </c>
      <c r="I43" s="38">
        <f t="shared" si="11"/>
        <v>0.6889880952380952</v>
      </c>
      <c r="J43" s="38">
        <f t="shared" si="12"/>
        <v>0.7051282051282052</v>
      </c>
      <c r="K43" s="38">
        <f t="shared" si="13"/>
        <v>0.7239583333333334</v>
      </c>
      <c r="L43" s="44">
        <f t="shared" si="14"/>
        <v>70.5</v>
      </c>
      <c r="M43" s="4"/>
      <c r="N43" s="4"/>
      <c r="O43" s="4"/>
    </row>
    <row r="44" spans="1:15" ht="12.75">
      <c r="A44" s="61">
        <v>6.5</v>
      </c>
      <c r="B44" s="28">
        <f t="shared" si="7"/>
        <v>0</v>
      </c>
      <c r="C44" s="28">
        <f t="shared" si="8"/>
        <v>191.5</v>
      </c>
      <c r="D44" s="46" t="s">
        <v>605</v>
      </c>
      <c r="E44" s="120"/>
      <c r="F44" s="122">
        <v>178</v>
      </c>
      <c r="G44" s="38">
        <f t="shared" si="9"/>
        <v>0.6796875</v>
      </c>
      <c r="H44" s="38">
        <f t="shared" si="10"/>
        <v>0.6930555555555555</v>
      </c>
      <c r="I44" s="38">
        <f t="shared" si="11"/>
        <v>0.7083333333333334</v>
      </c>
      <c r="J44" s="38">
        <f t="shared" si="12"/>
        <v>0.7259615384615384</v>
      </c>
      <c r="K44" s="38">
        <f t="shared" si="13"/>
        <v>0.7465277777777778</v>
      </c>
      <c r="L44" s="44">
        <f t="shared" si="14"/>
        <v>77</v>
      </c>
      <c r="M44" s="4"/>
      <c r="N44" s="4"/>
      <c r="O44" s="4"/>
    </row>
    <row r="45" spans="1:15" ht="12.75">
      <c r="A45" s="61"/>
      <c r="B45" s="28"/>
      <c r="C45" s="28"/>
      <c r="D45" s="41"/>
      <c r="E45" s="120"/>
      <c r="F45" s="122"/>
      <c r="G45" s="38"/>
      <c r="H45" s="38"/>
      <c r="I45" s="38"/>
      <c r="J45" s="38"/>
      <c r="K45" s="38"/>
      <c r="L45" s="44"/>
      <c r="M45" s="4"/>
      <c r="N45" s="4"/>
      <c r="O45" s="4"/>
    </row>
    <row r="46" spans="1:15" ht="12.75">
      <c r="A46" s="61"/>
      <c r="B46" s="28"/>
      <c r="C46" s="28"/>
      <c r="D46" s="41"/>
      <c r="E46" s="120"/>
      <c r="F46" s="122"/>
      <c r="G46" s="38"/>
      <c r="H46" s="38"/>
      <c r="I46" s="38"/>
      <c r="J46" s="38"/>
      <c r="K46" s="38"/>
      <c r="L46" s="44"/>
      <c r="M46" s="4"/>
      <c r="N46" s="4"/>
      <c r="O46" s="4"/>
    </row>
    <row r="47" spans="1:15" ht="12.75">
      <c r="A47" s="61"/>
      <c r="B47" s="28"/>
      <c r="C47" s="28"/>
      <c r="D47" s="41"/>
      <c r="E47" s="120"/>
      <c r="F47" s="122"/>
      <c r="G47" s="38"/>
      <c r="H47" s="38"/>
      <c r="I47" s="38"/>
      <c r="J47" s="38"/>
      <c r="K47" s="38"/>
      <c r="L47" s="44"/>
      <c r="M47" s="4"/>
      <c r="N47" s="4"/>
      <c r="O47" s="4"/>
    </row>
    <row r="48" spans="1:15" ht="12.75">
      <c r="A48" s="61"/>
      <c r="B48" s="28"/>
      <c r="C48" s="28"/>
      <c r="D48" s="41"/>
      <c r="E48" s="120"/>
      <c r="F48" s="122"/>
      <c r="G48" s="38"/>
      <c r="H48" s="38"/>
      <c r="I48" s="38"/>
      <c r="J48" s="38"/>
      <c r="K48" s="38"/>
      <c r="L48" s="44"/>
      <c r="M48" s="4"/>
      <c r="N48" s="4"/>
      <c r="O48" s="4"/>
    </row>
    <row r="49" spans="1:15" ht="12.75">
      <c r="A49" s="61"/>
      <c r="B49" s="28"/>
      <c r="C49" s="28"/>
      <c r="D49" s="46"/>
      <c r="E49" s="120"/>
      <c r="F49" s="122"/>
      <c r="G49" s="38"/>
      <c r="H49" s="38"/>
      <c r="I49" s="38"/>
      <c r="J49" s="38"/>
      <c r="K49" s="38"/>
      <c r="L49" s="44"/>
      <c r="M49" s="4"/>
      <c r="N49" s="4"/>
      <c r="O49" s="4"/>
    </row>
    <row r="50" spans="1:15" ht="12.75">
      <c r="A50" s="61"/>
      <c r="B50" s="28"/>
      <c r="C50" s="28"/>
      <c r="D50" s="111"/>
      <c r="E50" s="120"/>
      <c r="F50" s="122"/>
      <c r="G50" s="122"/>
      <c r="H50" s="38"/>
      <c r="I50" s="38"/>
      <c r="J50" s="38"/>
      <c r="K50" s="38"/>
      <c r="L50" s="18"/>
      <c r="M50" s="4"/>
      <c r="N50" s="3"/>
      <c r="O50" s="3"/>
    </row>
    <row r="51" spans="1:15" ht="12.75">
      <c r="A51" s="61"/>
      <c r="B51" s="28"/>
      <c r="C51" s="28"/>
      <c r="D51" s="111"/>
      <c r="E51" s="120"/>
      <c r="F51" s="122"/>
      <c r="G51" s="122"/>
      <c r="H51" s="38"/>
      <c r="I51" s="38"/>
      <c r="J51" s="38"/>
      <c r="K51" s="38"/>
      <c r="L51" s="18"/>
      <c r="M51" s="4"/>
      <c r="N51" s="3"/>
      <c r="O51" s="3"/>
    </row>
    <row r="52" spans="1:15" ht="12.75">
      <c r="A52" s="61"/>
      <c r="B52" s="28"/>
      <c r="C52" s="28"/>
      <c r="D52" s="41"/>
      <c r="E52" s="120"/>
      <c r="F52" s="122"/>
      <c r="G52" s="122"/>
      <c r="H52" s="38"/>
      <c r="I52" s="38"/>
      <c r="J52" s="38"/>
      <c r="K52" s="38"/>
      <c r="L52" s="18"/>
      <c r="M52" s="4"/>
      <c r="N52" s="3"/>
      <c r="O52" s="3"/>
    </row>
    <row r="53" spans="1:15" ht="12.75">
      <c r="A53" s="61"/>
      <c r="B53" s="28"/>
      <c r="C53" s="28"/>
      <c r="D53" s="41"/>
      <c r="E53" s="120"/>
      <c r="F53" s="122"/>
      <c r="G53" s="122"/>
      <c r="H53" s="38"/>
      <c r="I53" s="38"/>
      <c r="J53" s="38"/>
      <c r="K53" s="38"/>
      <c r="L53" s="18"/>
      <c r="M53" s="4"/>
      <c r="N53" s="3"/>
      <c r="O53" s="3"/>
    </row>
    <row r="54" spans="1:15" ht="12.75">
      <c r="A54" s="61"/>
      <c r="B54" s="28"/>
      <c r="C54" s="28"/>
      <c r="D54" s="111"/>
      <c r="E54" s="120"/>
      <c r="F54" s="122"/>
      <c r="G54" s="122"/>
      <c r="H54" s="38"/>
      <c r="I54" s="38"/>
      <c r="J54" s="38"/>
      <c r="K54" s="38"/>
      <c r="L54" s="18"/>
      <c r="M54" s="4"/>
      <c r="N54" s="3"/>
      <c r="O54" s="3"/>
    </row>
    <row r="55" spans="1:15" ht="12.75">
      <c r="A55" s="61"/>
      <c r="B55" s="28"/>
      <c r="C55" s="28"/>
      <c r="D55" s="111"/>
      <c r="E55" s="120"/>
      <c r="F55" s="122"/>
      <c r="G55" s="122"/>
      <c r="H55" s="38"/>
      <c r="I55" s="38"/>
      <c r="J55" s="38"/>
      <c r="K55" s="38"/>
      <c r="L55" s="18"/>
      <c r="M55" s="4"/>
      <c r="N55" s="3"/>
      <c r="O55" s="3"/>
    </row>
    <row r="56" spans="1:15" ht="12.75">
      <c r="A56" s="61"/>
      <c r="B56" s="28"/>
      <c r="C56" s="28"/>
      <c r="D56" s="111"/>
      <c r="E56" s="120"/>
      <c r="F56" s="122"/>
      <c r="G56" s="122"/>
      <c r="H56" s="38"/>
      <c r="I56" s="38"/>
      <c r="J56" s="38"/>
      <c r="K56" s="38"/>
      <c r="L56" s="18"/>
      <c r="M56" s="4"/>
      <c r="N56" s="3"/>
      <c r="O56" s="3"/>
    </row>
    <row r="57" spans="1:15" ht="12.75">
      <c r="A57" s="61"/>
      <c r="B57" s="28"/>
      <c r="C57" s="28"/>
      <c r="D57" s="111"/>
      <c r="E57" s="120"/>
      <c r="F57" s="122"/>
      <c r="G57" s="122"/>
      <c r="H57" s="38"/>
      <c r="I57" s="38"/>
      <c r="J57" s="38"/>
      <c r="K57" s="38"/>
      <c r="L57" s="18"/>
      <c r="M57" s="4"/>
      <c r="N57" s="3"/>
      <c r="O57" s="3"/>
    </row>
    <row r="58" spans="2:12" ht="12.75">
      <c r="B58" s="17"/>
      <c r="C58" s="17"/>
      <c r="D58" s="52"/>
      <c r="E58" s="123"/>
      <c r="F58" s="123"/>
      <c r="G58" s="123"/>
      <c r="H58" s="124"/>
      <c r="I58" s="124"/>
      <c r="J58" s="124"/>
      <c r="K58" s="103"/>
      <c r="L58" s="125"/>
    </row>
    <row r="59" spans="2:12" ht="12.75">
      <c r="B59" s="17"/>
      <c r="C59" s="17"/>
      <c r="D59" s="52"/>
      <c r="E59" s="123"/>
      <c r="F59" s="123"/>
      <c r="G59" s="123"/>
      <c r="H59" s="124"/>
      <c r="I59" s="124"/>
      <c r="J59" s="124"/>
      <c r="K59" s="103"/>
      <c r="L59" s="125"/>
    </row>
    <row r="60" spans="2:13" ht="12.75">
      <c r="B60" s="6"/>
      <c r="C60" s="17"/>
      <c r="D60" s="52"/>
      <c r="E60" s="123"/>
      <c r="F60" s="123"/>
      <c r="G60" s="123"/>
      <c r="H60" s="124"/>
      <c r="I60" s="124"/>
      <c r="J60" s="124"/>
      <c r="K60" s="103"/>
      <c r="L60" s="125"/>
      <c r="M60" s="99" t="s">
        <v>699</v>
      </c>
    </row>
    <row r="61" spans="2:12" ht="12.75">
      <c r="B61" s="17"/>
      <c r="C61" s="17"/>
      <c r="D61" s="52"/>
      <c r="E61" s="123"/>
      <c r="F61" s="123"/>
      <c r="G61" s="123"/>
      <c r="H61" s="124"/>
      <c r="I61" s="124"/>
      <c r="J61" s="124"/>
      <c r="K61" s="103"/>
      <c r="L61" s="116"/>
    </row>
    <row r="62" spans="2:3" ht="12.75">
      <c r="B62" s="102"/>
      <c r="C62" s="102"/>
    </row>
    <row r="63" spans="2:10" ht="12.75">
      <c r="B63" s="102"/>
      <c r="C63" s="102"/>
      <c r="D63" s="117"/>
      <c r="E63" s="6"/>
      <c r="F63" s="6"/>
      <c r="G63" s="6"/>
      <c r="H63" s="112"/>
      <c r="I63" s="112"/>
      <c r="J63" s="112"/>
    </row>
    <row r="64" spans="2:10" ht="12.75">
      <c r="B64" s="102"/>
      <c r="C64" s="102"/>
      <c r="D64" s="11"/>
      <c r="E64" s="6"/>
      <c r="F64" s="6"/>
      <c r="G64" s="6"/>
      <c r="H64" s="112"/>
      <c r="I64" s="112"/>
      <c r="J64" s="112"/>
    </row>
    <row r="65" spans="2:10" ht="12.75">
      <c r="B65" s="102"/>
      <c r="C65" s="102"/>
      <c r="D65" s="11"/>
      <c r="E65" s="6"/>
      <c r="F65" s="6"/>
      <c r="G65" s="6"/>
      <c r="H65" s="112"/>
      <c r="I65" s="112"/>
      <c r="J65" s="112"/>
    </row>
    <row r="66" spans="2:10" ht="12.75">
      <c r="B66" s="102"/>
      <c r="C66" s="102"/>
      <c r="D66" s="11"/>
      <c r="E66" s="6"/>
      <c r="F66" s="6"/>
      <c r="G66" s="6"/>
      <c r="H66" s="112"/>
      <c r="I66" s="112"/>
      <c r="J66" s="112"/>
    </row>
    <row r="67" spans="2:10" ht="12.75">
      <c r="B67" s="102"/>
      <c r="C67" s="102"/>
      <c r="D67" s="113"/>
      <c r="E67" s="101"/>
      <c r="F67" s="101"/>
      <c r="G67" s="101"/>
      <c r="H67" s="112"/>
      <c r="I67" s="112"/>
      <c r="J67" s="112"/>
    </row>
    <row r="68" spans="2:10" ht="12.75">
      <c r="B68" s="6"/>
      <c r="C68" s="102"/>
      <c r="D68" s="11"/>
      <c r="E68" s="6"/>
      <c r="F68" s="6"/>
      <c r="G68" s="6"/>
      <c r="H68" s="112"/>
      <c r="I68" s="112"/>
      <c r="J68" s="112"/>
    </row>
    <row r="69" spans="2:10" ht="12.75">
      <c r="B69" s="102"/>
      <c r="C69" s="102"/>
      <c r="D69" s="11"/>
      <c r="E69" s="6"/>
      <c r="F69" s="6"/>
      <c r="G69" s="6"/>
      <c r="H69" s="6"/>
      <c r="I69" s="6"/>
      <c r="J69" s="6"/>
    </row>
    <row r="70" spans="2:11" ht="12.75">
      <c r="B70" s="102"/>
      <c r="C70" s="102"/>
      <c r="D70" s="11"/>
      <c r="E70" s="6"/>
      <c r="F70" s="6"/>
      <c r="G70" s="6"/>
      <c r="H70" s="112"/>
      <c r="I70" s="112"/>
      <c r="J70" s="112"/>
      <c r="K70" s="103"/>
    </row>
    <row r="71" spans="2:11" ht="12.75">
      <c r="B71" s="6"/>
      <c r="C71" s="6"/>
      <c r="D71" s="113"/>
      <c r="E71" s="101"/>
      <c r="F71" s="101"/>
      <c r="G71" s="101"/>
      <c r="H71" s="112"/>
      <c r="I71" s="112"/>
      <c r="J71" s="112"/>
      <c r="K71" s="103"/>
    </row>
    <row r="72" spans="4:11" ht="12.75">
      <c r="D72" s="11"/>
      <c r="E72" s="6"/>
      <c r="F72" s="6"/>
      <c r="G72" s="6"/>
      <c r="H72" s="112"/>
      <c r="I72" s="112"/>
      <c r="J72" s="112"/>
      <c r="K72" s="103"/>
    </row>
  </sheetData>
  <sheetProtection/>
  <mergeCells count="7">
    <mergeCell ref="C5:G5"/>
    <mergeCell ref="G6:K6"/>
    <mergeCell ref="A1:K1"/>
    <mergeCell ref="L1:M1"/>
    <mergeCell ref="A2:K2"/>
    <mergeCell ref="A3:K3"/>
    <mergeCell ref="A4:K4"/>
  </mergeCells>
  <printOptions horizontalCentered="1"/>
  <pageMargins left="0.39375" right="0.39375" top="0.39375" bottom="0.39375" header="0.5118055555555556" footer="0.39375"/>
  <pageSetup fitToHeight="1" fitToWidth="1" horizontalDpi="300" verticalDpi="300" orientation="portrait" paperSize="9" scale="86" r:id="rId1"/>
  <headerFooter alignWithMargins="0">
    <oddFooter>&amp;L&amp;12&amp;F   &amp;D &amp;T&amp;R&amp;8Les communes en lettres majuscules sont des
 chefs-lieux de cantons, sous-préfectures ou préfectures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zoomScalePageLayoutView="0" workbookViewId="0" topLeftCell="A7">
      <selection activeCell="F42" sqref="F42"/>
    </sheetView>
  </sheetViews>
  <sheetFormatPr defaultColWidth="11.421875" defaultRowHeight="12.75"/>
  <cols>
    <col min="1" max="1" width="6.7109375" style="97" customWidth="1"/>
    <col min="2" max="3" width="8.7109375" style="98" customWidth="1"/>
    <col min="4" max="4" width="31.7109375" style="99" customWidth="1"/>
    <col min="5" max="7" width="7.7109375" style="2" customWidth="1"/>
    <col min="8" max="10" width="7.7109375" style="98" customWidth="1"/>
    <col min="11" max="11" width="7.7109375" style="100" customWidth="1"/>
    <col min="12" max="14" width="8.57421875" style="99" customWidth="1"/>
    <col min="15" max="19" width="9.421875" style="99" customWidth="1"/>
    <col min="20" max="16384" width="8.57421875" style="99" customWidth="1"/>
  </cols>
  <sheetData>
    <row r="1" spans="1:19" ht="12.75">
      <c r="A1" s="218" t="s">
        <v>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5" t="s">
        <v>1</v>
      </c>
      <c r="M1" s="215"/>
      <c r="N1" s="7">
        <v>0.041666666666666664</v>
      </c>
      <c r="O1" s="8">
        <v>16</v>
      </c>
      <c r="P1" s="8">
        <v>15</v>
      </c>
      <c r="Q1" s="8">
        <v>14</v>
      </c>
      <c r="R1" s="8">
        <v>13</v>
      </c>
      <c r="S1" s="9">
        <v>12</v>
      </c>
    </row>
    <row r="2" spans="1:19" ht="12.75">
      <c r="A2" s="215" t="s">
        <v>52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11"/>
      <c r="M2" s="6"/>
      <c r="N2" s="11"/>
      <c r="O2" s="11"/>
      <c r="P2" s="5"/>
      <c r="Q2" s="5"/>
      <c r="R2" s="5"/>
      <c r="S2" s="12"/>
    </row>
    <row r="3" spans="1:19" ht="12.75">
      <c r="A3" s="215" t="s">
        <v>70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13" t="s">
        <v>2</v>
      </c>
      <c r="M3" s="6">
        <v>1</v>
      </c>
      <c r="N3" s="11" t="s">
        <v>3</v>
      </c>
      <c r="O3" s="14">
        <f>($N$1/O1)</f>
        <v>0.0026041666666666665</v>
      </c>
      <c r="P3" s="14">
        <f>($N$1/P1)</f>
        <v>0.0027777777777777775</v>
      </c>
      <c r="Q3" s="14">
        <f>($N$1/Q1)</f>
        <v>0.002976190476190476</v>
      </c>
      <c r="R3" s="14">
        <f>($N$1/R1)</f>
        <v>0.003205128205128205</v>
      </c>
      <c r="S3" s="15">
        <f>($N$1/S1)</f>
        <v>0.003472222222222222</v>
      </c>
    </row>
    <row r="4" spans="1:13" ht="12.75">
      <c r="A4" s="211" t="s">
        <v>4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11"/>
      <c r="M4" s="11"/>
    </row>
    <row r="5" spans="1:14" ht="12.75">
      <c r="A5" s="102"/>
      <c r="B5" s="6"/>
      <c r="C5" s="215" t="s">
        <v>606</v>
      </c>
      <c r="D5" s="215"/>
      <c r="E5" s="215"/>
      <c r="F5" s="215"/>
      <c r="G5" s="215"/>
      <c r="H5" s="102">
        <v>190</v>
      </c>
      <c r="I5" s="6" t="s">
        <v>5</v>
      </c>
      <c r="J5" s="6"/>
      <c r="K5" s="103"/>
      <c r="L5" s="18">
        <v>0.125</v>
      </c>
      <c r="M5" s="18">
        <v>0.10416666666666666</v>
      </c>
      <c r="N5" s="3" t="s">
        <v>6</v>
      </c>
    </row>
    <row r="6" spans="1:15" ht="12.75">
      <c r="A6" s="104"/>
      <c r="B6" s="105" t="s">
        <v>5</v>
      </c>
      <c r="C6" s="106"/>
      <c r="D6" s="107" t="s">
        <v>7</v>
      </c>
      <c r="E6" s="22" t="s">
        <v>8</v>
      </c>
      <c r="F6" s="22" t="s">
        <v>9</v>
      </c>
      <c r="G6" s="23"/>
      <c r="H6" s="219" t="s">
        <v>10</v>
      </c>
      <c r="I6" s="219"/>
      <c r="J6" s="219"/>
      <c r="K6" s="219"/>
      <c r="L6" s="18">
        <v>0.4895833333333333</v>
      </c>
      <c r="M6" s="18">
        <v>0.4895833333333333</v>
      </c>
      <c r="N6" s="16" t="s">
        <v>11</v>
      </c>
      <c r="O6" s="3"/>
    </row>
    <row r="7" spans="1:15" ht="12.75">
      <c r="A7" s="126" t="s">
        <v>12</v>
      </c>
      <c r="B7" s="127" t="s">
        <v>13</v>
      </c>
      <c r="C7" s="128" t="s">
        <v>14</v>
      </c>
      <c r="D7" s="129"/>
      <c r="E7" s="130" t="s">
        <v>15</v>
      </c>
      <c r="F7" s="130"/>
      <c r="G7" s="130" t="s">
        <v>16</v>
      </c>
      <c r="H7" s="130" t="s">
        <v>17</v>
      </c>
      <c r="I7" s="130" t="s">
        <v>18</v>
      </c>
      <c r="J7" s="130" t="s">
        <v>19</v>
      </c>
      <c r="K7" s="130" t="s">
        <v>20</v>
      </c>
      <c r="L7" s="10"/>
      <c r="M7" s="4"/>
      <c r="N7" s="3"/>
      <c r="O7" s="3"/>
    </row>
    <row r="8" spans="1:15" ht="12.75">
      <c r="A8" s="131"/>
      <c r="B8" s="132"/>
      <c r="C8" s="132"/>
      <c r="D8" s="133" t="s">
        <v>607</v>
      </c>
      <c r="E8" s="21"/>
      <c r="F8" s="21"/>
      <c r="G8" s="21"/>
      <c r="H8" s="134"/>
      <c r="I8" s="134"/>
      <c r="J8" s="134"/>
      <c r="K8" s="134"/>
      <c r="L8" s="33"/>
      <c r="M8" s="4"/>
      <c r="N8" s="3"/>
      <c r="O8" s="3"/>
    </row>
    <row r="9" spans="1:15" ht="12.75">
      <c r="A9" s="61">
        <v>0</v>
      </c>
      <c r="B9" s="28">
        <f>$H$5</f>
        <v>190</v>
      </c>
      <c r="C9" s="28">
        <v>0</v>
      </c>
      <c r="D9" s="46" t="s">
        <v>654</v>
      </c>
      <c r="E9" s="29" t="s">
        <v>648</v>
      </c>
      <c r="F9" s="29">
        <v>178</v>
      </c>
      <c r="G9" s="35">
        <f>$L$5</f>
        <v>0.125</v>
      </c>
      <c r="H9" s="35">
        <f>$L$5</f>
        <v>0.125</v>
      </c>
      <c r="I9" s="35">
        <f>$L$5</f>
        <v>0.125</v>
      </c>
      <c r="J9" s="35">
        <f>$M$5</f>
        <v>0.10416666666666666</v>
      </c>
      <c r="K9" s="35">
        <f>$M$5</f>
        <v>0.10416666666666666</v>
      </c>
      <c r="L9" s="36"/>
      <c r="M9" s="4"/>
      <c r="N9" s="4"/>
      <c r="O9" s="4"/>
    </row>
    <row r="10" spans="1:15" ht="12.75">
      <c r="A10" s="61">
        <v>7</v>
      </c>
      <c r="B10" s="28">
        <f>B9-A10</f>
        <v>183</v>
      </c>
      <c r="C10" s="28">
        <f>C9+A10</f>
        <v>7</v>
      </c>
      <c r="D10" s="41" t="s">
        <v>655</v>
      </c>
      <c r="E10" s="29" t="s">
        <v>604</v>
      </c>
      <c r="F10" s="29">
        <v>168</v>
      </c>
      <c r="G10" s="38">
        <f>SUM($G$9+$O$3*C10)</f>
        <v>0.14322916666666666</v>
      </c>
      <c r="H10" s="38">
        <f>SUM($H$9+$P$3*C10)</f>
        <v>0.14444444444444443</v>
      </c>
      <c r="I10" s="38">
        <f>SUM($I$9+$Q$3*C10)</f>
        <v>0.14583333333333334</v>
      </c>
      <c r="J10" s="38">
        <f>SUM($J$9+$R$3*C10)</f>
        <v>0.1266025641025641</v>
      </c>
      <c r="K10" s="38">
        <f>SUM($K$9+$S$3*C10)</f>
        <v>0.1284722222222222</v>
      </c>
      <c r="L10" s="36"/>
      <c r="M10" s="4"/>
      <c r="N10" s="4"/>
      <c r="O10" s="4"/>
    </row>
    <row r="11" spans="1:15" ht="12.75">
      <c r="A11" s="61">
        <v>11</v>
      </c>
      <c r="B11" s="28">
        <f aca="true" t="shared" si="0" ref="B11:B22">B10-A11</f>
        <v>172</v>
      </c>
      <c r="C11" s="28">
        <f aca="true" t="shared" si="1" ref="C11:C22">C10+A11</f>
        <v>18</v>
      </c>
      <c r="D11" s="41" t="s">
        <v>656</v>
      </c>
      <c r="E11" s="29" t="s">
        <v>658</v>
      </c>
      <c r="F11" s="29">
        <v>139</v>
      </c>
      <c r="G11" s="38">
        <f aca="true" t="shared" si="2" ref="G11:G26">SUM($G$9+$O$3*C11)</f>
        <v>0.171875</v>
      </c>
      <c r="H11" s="38">
        <f aca="true" t="shared" si="3" ref="H11:H26">SUM($H$9+$P$3*C11)</f>
        <v>0.175</v>
      </c>
      <c r="I11" s="38">
        <f aca="true" t="shared" si="4" ref="I11:I26">SUM($I$9+$Q$3*C11)</f>
        <v>0.17857142857142858</v>
      </c>
      <c r="J11" s="38">
        <f aca="true" t="shared" si="5" ref="J11:J26">SUM($J$9+$R$3*C11)</f>
        <v>0.16185897435897434</v>
      </c>
      <c r="K11" s="38">
        <f aca="true" t="shared" si="6" ref="K11:K26">SUM($K$9+$S$3*C11)</f>
        <v>0.16666666666666666</v>
      </c>
      <c r="L11" s="36"/>
      <c r="M11" s="4"/>
      <c r="N11" s="4"/>
      <c r="O11" s="4"/>
    </row>
    <row r="12" spans="1:15" ht="12.75">
      <c r="A12" s="61">
        <v>0.5</v>
      </c>
      <c r="B12" s="28">
        <f t="shared" si="0"/>
        <v>171.5</v>
      </c>
      <c r="C12" s="28">
        <f t="shared" si="1"/>
        <v>18.5</v>
      </c>
      <c r="D12" s="194" t="s">
        <v>659</v>
      </c>
      <c r="E12" s="29" t="s">
        <v>608</v>
      </c>
      <c r="F12" s="29"/>
      <c r="G12" s="38">
        <f t="shared" si="2"/>
        <v>0.17317708333333331</v>
      </c>
      <c r="H12" s="38">
        <f t="shared" si="3"/>
        <v>0.17638888888888887</v>
      </c>
      <c r="I12" s="38">
        <f t="shared" si="4"/>
        <v>0.1800595238095238</v>
      </c>
      <c r="J12" s="38">
        <f t="shared" si="5"/>
        <v>0.16346153846153844</v>
      </c>
      <c r="K12" s="38">
        <f t="shared" si="6"/>
        <v>0.16840277777777776</v>
      </c>
      <c r="L12" s="18"/>
      <c r="M12" s="4"/>
      <c r="N12" s="4"/>
      <c r="O12" s="4"/>
    </row>
    <row r="13" spans="1:15" ht="12.75">
      <c r="A13" s="61">
        <v>2.5</v>
      </c>
      <c r="B13" s="28">
        <f t="shared" si="0"/>
        <v>169</v>
      </c>
      <c r="C13" s="28">
        <f t="shared" si="1"/>
        <v>21</v>
      </c>
      <c r="D13" s="111" t="s">
        <v>657</v>
      </c>
      <c r="E13" s="29" t="s">
        <v>663</v>
      </c>
      <c r="F13" s="29">
        <v>142</v>
      </c>
      <c r="G13" s="38">
        <f t="shared" si="2"/>
        <v>0.1796875</v>
      </c>
      <c r="H13" s="38">
        <f t="shared" si="3"/>
        <v>0.18333333333333332</v>
      </c>
      <c r="I13" s="38">
        <f t="shared" si="4"/>
        <v>0.1875</v>
      </c>
      <c r="J13" s="38">
        <f t="shared" si="5"/>
        <v>0.17147435897435898</v>
      </c>
      <c r="K13" s="38">
        <f t="shared" si="6"/>
        <v>0.17708333333333331</v>
      </c>
      <c r="L13" s="18"/>
      <c r="M13" s="4"/>
      <c r="N13" s="4"/>
      <c r="O13" s="4"/>
    </row>
    <row r="14" spans="1:15" ht="12.75">
      <c r="A14" s="61">
        <v>0.5</v>
      </c>
      <c r="B14" s="28">
        <f t="shared" si="0"/>
        <v>168.5</v>
      </c>
      <c r="C14" s="28">
        <f t="shared" si="1"/>
        <v>21.5</v>
      </c>
      <c r="D14" s="201" t="s">
        <v>609</v>
      </c>
      <c r="E14" s="29" t="s">
        <v>662</v>
      </c>
      <c r="F14" s="29"/>
      <c r="G14" s="38">
        <f t="shared" si="2"/>
        <v>0.18098958333333331</v>
      </c>
      <c r="H14" s="38">
        <f t="shared" si="3"/>
        <v>0.18472222222222223</v>
      </c>
      <c r="I14" s="38">
        <f t="shared" si="4"/>
        <v>0.18898809523809523</v>
      </c>
      <c r="J14" s="38">
        <f t="shared" si="5"/>
        <v>0.17307692307692307</v>
      </c>
      <c r="K14" s="38">
        <f t="shared" si="6"/>
        <v>0.17881944444444442</v>
      </c>
      <c r="L14" s="18"/>
      <c r="M14" s="4"/>
      <c r="N14" s="4"/>
      <c r="O14" s="4"/>
    </row>
    <row r="15" spans="1:15" ht="12.75">
      <c r="A15" s="61">
        <v>4</v>
      </c>
      <c r="B15" s="28">
        <f t="shared" si="0"/>
        <v>164.5</v>
      </c>
      <c r="C15" s="28">
        <f t="shared" si="1"/>
        <v>25.5</v>
      </c>
      <c r="D15" s="47" t="s">
        <v>660</v>
      </c>
      <c r="E15" s="29" t="s">
        <v>662</v>
      </c>
      <c r="F15" s="29">
        <v>160</v>
      </c>
      <c r="G15" s="38">
        <f t="shared" si="2"/>
        <v>0.19140625</v>
      </c>
      <c r="H15" s="38">
        <f t="shared" si="3"/>
        <v>0.19583333333333333</v>
      </c>
      <c r="I15" s="38">
        <f t="shared" si="4"/>
        <v>0.20089285714285715</v>
      </c>
      <c r="J15" s="38">
        <f t="shared" si="5"/>
        <v>0.1858974358974359</v>
      </c>
      <c r="K15" s="38">
        <f t="shared" si="6"/>
        <v>0.19270833333333331</v>
      </c>
      <c r="L15" s="18"/>
      <c r="M15" s="4"/>
      <c r="N15" s="4"/>
      <c r="O15" s="4"/>
    </row>
    <row r="16" spans="1:15" ht="12.75">
      <c r="A16" s="61">
        <v>8</v>
      </c>
      <c r="B16" s="28">
        <f t="shared" si="0"/>
        <v>156.5</v>
      </c>
      <c r="C16" s="28">
        <f t="shared" si="1"/>
        <v>33.5</v>
      </c>
      <c r="D16" s="99" t="s">
        <v>661</v>
      </c>
      <c r="E16" s="29" t="s">
        <v>662</v>
      </c>
      <c r="F16" s="29">
        <v>167</v>
      </c>
      <c r="G16" s="38">
        <f t="shared" si="2"/>
        <v>0.21223958333333331</v>
      </c>
      <c r="H16" s="38">
        <f t="shared" si="3"/>
        <v>0.21805555555555556</v>
      </c>
      <c r="I16" s="38">
        <f t="shared" si="4"/>
        <v>0.22470238095238093</v>
      </c>
      <c r="J16" s="38">
        <f t="shared" si="5"/>
        <v>0.2115384615384615</v>
      </c>
      <c r="K16" s="38">
        <f t="shared" si="6"/>
        <v>0.2204861111111111</v>
      </c>
      <c r="L16" s="18"/>
      <c r="M16" s="4"/>
      <c r="N16" s="4"/>
      <c r="O16" s="4"/>
    </row>
    <row r="17" spans="1:15" ht="12.75">
      <c r="A17" s="61">
        <v>14.5</v>
      </c>
      <c r="B17" s="28">
        <f t="shared" si="0"/>
        <v>142</v>
      </c>
      <c r="C17" s="28">
        <f t="shared" si="1"/>
        <v>48</v>
      </c>
      <c r="D17" s="47" t="s">
        <v>697</v>
      </c>
      <c r="E17" s="29" t="s">
        <v>662</v>
      </c>
      <c r="F17" s="29">
        <v>127</v>
      </c>
      <c r="G17" s="38">
        <f t="shared" si="2"/>
        <v>0.25</v>
      </c>
      <c r="H17" s="38">
        <f t="shared" si="3"/>
        <v>0.2583333333333333</v>
      </c>
      <c r="I17" s="38">
        <f t="shared" si="4"/>
        <v>0.26785714285714285</v>
      </c>
      <c r="J17" s="38">
        <f t="shared" si="5"/>
        <v>0.2580128205128205</v>
      </c>
      <c r="K17" s="38">
        <f t="shared" si="6"/>
        <v>0.2708333333333333</v>
      </c>
      <c r="L17" s="18"/>
      <c r="M17" s="4"/>
      <c r="N17" s="4"/>
      <c r="O17" s="4"/>
    </row>
    <row r="18" spans="1:15" ht="12.75">
      <c r="A18" s="61">
        <v>3</v>
      </c>
      <c r="B18" s="28">
        <f t="shared" si="0"/>
        <v>139</v>
      </c>
      <c r="C18" s="28">
        <f t="shared" si="1"/>
        <v>51</v>
      </c>
      <c r="D18" s="99" t="s">
        <v>797</v>
      </c>
      <c r="E18" s="29" t="s">
        <v>662</v>
      </c>
      <c r="F18" s="29">
        <v>126</v>
      </c>
      <c r="G18" s="38">
        <f t="shared" si="2"/>
        <v>0.2578125</v>
      </c>
      <c r="H18" s="38">
        <f t="shared" si="3"/>
        <v>0.26666666666666666</v>
      </c>
      <c r="I18" s="38">
        <f t="shared" si="4"/>
        <v>0.2767857142857143</v>
      </c>
      <c r="J18" s="38">
        <f t="shared" si="5"/>
        <v>0.2676282051282051</v>
      </c>
      <c r="K18" s="38">
        <f t="shared" si="6"/>
        <v>0.28125</v>
      </c>
      <c r="L18" s="18"/>
      <c r="M18" s="4"/>
      <c r="N18" s="4"/>
      <c r="O18" s="4"/>
    </row>
    <row r="19" spans="1:15" ht="12.75">
      <c r="A19" s="61">
        <v>20</v>
      </c>
      <c r="B19" s="28">
        <f t="shared" si="0"/>
        <v>119</v>
      </c>
      <c r="C19" s="28">
        <f t="shared" si="1"/>
        <v>71</v>
      </c>
      <c r="D19" s="41" t="s">
        <v>610</v>
      </c>
      <c r="E19" s="29" t="s">
        <v>611</v>
      </c>
      <c r="F19" s="29">
        <v>119</v>
      </c>
      <c r="G19" s="38">
        <f t="shared" si="2"/>
        <v>0.3098958333333333</v>
      </c>
      <c r="H19" s="38">
        <f t="shared" si="3"/>
        <v>0.3222222222222222</v>
      </c>
      <c r="I19" s="38">
        <f t="shared" si="4"/>
        <v>0.33630952380952384</v>
      </c>
      <c r="J19" s="38">
        <f t="shared" si="5"/>
        <v>0.3317307692307692</v>
      </c>
      <c r="K19" s="38">
        <f t="shared" si="6"/>
        <v>0.3506944444444444</v>
      </c>
      <c r="L19" s="18"/>
      <c r="M19" s="4"/>
      <c r="N19" s="4"/>
      <c r="O19" s="4"/>
    </row>
    <row r="20" spans="1:15" ht="12.75">
      <c r="A20" s="61">
        <v>1</v>
      </c>
      <c r="B20" s="28">
        <f t="shared" si="0"/>
        <v>118</v>
      </c>
      <c r="C20" s="28">
        <f t="shared" si="1"/>
        <v>72</v>
      </c>
      <c r="D20" s="41" t="s">
        <v>665</v>
      </c>
      <c r="E20" s="29" t="s">
        <v>664</v>
      </c>
      <c r="F20" s="29">
        <v>118</v>
      </c>
      <c r="G20" s="38">
        <f t="shared" si="2"/>
        <v>0.3125</v>
      </c>
      <c r="H20" s="38">
        <f t="shared" si="3"/>
        <v>0.32499999999999996</v>
      </c>
      <c r="I20" s="38">
        <f t="shared" si="4"/>
        <v>0.3392857142857143</v>
      </c>
      <c r="J20" s="38">
        <f t="shared" si="5"/>
        <v>0.3349358974358974</v>
      </c>
      <c r="K20" s="38">
        <f t="shared" si="6"/>
        <v>0.35416666666666663</v>
      </c>
      <c r="L20" s="18"/>
      <c r="M20" s="4"/>
      <c r="N20" s="4"/>
      <c r="O20" s="4"/>
    </row>
    <row r="21" spans="1:15" ht="12.75">
      <c r="A21" s="61">
        <v>8</v>
      </c>
      <c r="B21" s="28">
        <f t="shared" si="0"/>
        <v>110</v>
      </c>
      <c r="C21" s="28">
        <f t="shared" si="1"/>
        <v>80</v>
      </c>
      <c r="D21" s="41" t="s">
        <v>666</v>
      </c>
      <c r="E21" s="29" t="s">
        <v>664</v>
      </c>
      <c r="F21" s="29">
        <v>111</v>
      </c>
      <c r="G21" s="38">
        <f t="shared" si="2"/>
        <v>0.3333333333333333</v>
      </c>
      <c r="H21" s="38">
        <f t="shared" si="3"/>
        <v>0.3472222222222222</v>
      </c>
      <c r="I21" s="38">
        <f t="shared" si="4"/>
        <v>0.3630952380952381</v>
      </c>
      <c r="J21" s="38">
        <f t="shared" si="5"/>
        <v>0.360576923076923</v>
      </c>
      <c r="K21" s="38">
        <f t="shared" si="6"/>
        <v>0.3819444444444444</v>
      </c>
      <c r="L21" s="18"/>
      <c r="M21" s="4"/>
      <c r="N21" s="4"/>
      <c r="O21" s="4"/>
    </row>
    <row r="22" spans="1:15" ht="12.75">
      <c r="A22" s="61">
        <v>10</v>
      </c>
      <c r="B22" s="28">
        <f t="shared" si="0"/>
        <v>100</v>
      </c>
      <c r="C22" s="28">
        <f t="shared" si="1"/>
        <v>90</v>
      </c>
      <c r="D22" s="111" t="s">
        <v>668</v>
      </c>
      <c r="E22" s="29" t="s">
        <v>513</v>
      </c>
      <c r="F22" s="29">
        <v>122</v>
      </c>
      <c r="G22" s="38">
        <f t="shared" si="2"/>
        <v>0.359375</v>
      </c>
      <c r="H22" s="38">
        <f t="shared" si="3"/>
        <v>0.375</v>
      </c>
      <c r="I22" s="38">
        <f t="shared" si="4"/>
        <v>0.39285714285714285</v>
      </c>
      <c r="J22" s="38">
        <f t="shared" si="5"/>
        <v>0.39262820512820507</v>
      </c>
      <c r="K22" s="38">
        <f t="shared" si="6"/>
        <v>0.41666666666666663</v>
      </c>
      <c r="L22" s="18"/>
      <c r="M22" s="4"/>
      <c r="N22" s="4"/>
      <c r="O22" s="4"/>
    </row>
    <row r="23" spans="1:15" ht="12.75">
      <c r="A23" s="61">
        <v>8.5</v>
      </c>
      <c r="B23" s="28">
        <f>B22-A23</f>
        <v>91.5</v>
      </c>
      <c r="C23" s="28">
        <f>C22+A23</f>
        <v>98.5</v>
      </c>
      <c r="D23" s="111" t="s">
        <v>667</v>
      </c>
      <c r="E23" s="29" t="s">
        <v>513</v>
      </c>
      <c r="F23" s="29">
        <v>107</v>
      </c>
      <c r="G23" s="38">
        <f t="shared" si="2"/>
        <v>0.38151041666666663</v>
      </c>
      <c r="H23" s="38">
        <f t="shared" si="3"/>
        <v>0.3986111111111111</v>
      </c>
      <c r="I23" s="38">
        <f t="shared" si="4"/>
        <v>0.41815476190476186</v>
      </c>
      <c r="J23" s="38">
        <f t="shared" si="5"/>
        <v>0.4198717948717948</v>
      </c>
      <c r="K23" s="38">
        <f t="shared" si="6"/>
        <v>0.4461805555555556</v>
      </c>
      <c r="L23" s="18"/>
      <c r="M23" s="4"/>
      <c r="N23" s="4"/>
      <c r="O23" s="4"/>
    </row>
    <row r="24" spans="1:15" ht="12.75">
      <c r="A24" s="61">
        <v>7</v>
      </c>
      <c r="B24" s="28">
        <f>B23-A24</f>
        <v>84.5</v>
      </c>
      <c r="C24" s="28">
        <f>C23+A24</f>
        <v>105.5</v>
      </c>
      <c r="D24" s="99" t="s">
        <v>669</v>
      </c>
      <c r="E24" s="29" t="s">
        <v>513</v>
      </c>
      <c r="F24" s="29">
        <v>132</v>
      </c>
      <c r="G24" s="38">
        <f t="shared" si="2"/>
        <v>0.3997395833333333</v>
      </c>
      <c r="H24" s="38">
        <f t="shared" si="3"/>
        <v>0.4180555555555555</v>
      </c>
      <c r="I24" s="38">
        <f t="shared" si="4"/>
        <v>0.43898809523809523</v>
      </c>
      <c r="J24" s="38">
        <f t="shared" si="5"/>
        <v>0.4423076923076923</v>
      </c>
      <c r="K24" s="38">
        <f t="shared" si="6"/>
        <v>0.47048611111111105</v>
      </c>
      <c r="L24" s="18"/>
      <c r="M24" s="4"/>
      <c r="N24" s="4"/>
      <c r="O24" s="4"/>
    </row>
    <row r="25" spans="1:15" ht="12.75">
      <c r="A25" s="61">
        <v>3</v>
      </c>
      <c r="B25" s="28">
        <f>B24-A25</f>
        <v>81.5</v>
      </c>
      <c r="C25" s="28">
        <f>C24+A25</f>
        <v>108.5</v>
      </c>
      <c r="D25" s="99" t="s">
        <v>670</v>
      </c>
      <c r="E25" s="29" t="s">
        <v>513</v>
      </c>
      <c r="F25" s="29">
        <v>117</v>
      </c>
      <c r="G25" s="38">
        <f t="shared" si="2"/>
        <v>0.4075520833333333</v>
      </c>
      <c r="H25" s="38">
        <f t="shared" si="3"/>
        <v>0.4263888888888889</v>
      </c>
      <c r="I25" s="38">
        <f t="shared" si="4"/>
        <v>0.44791666666666663</v>
      </c>
      <c r="J25" s="38">
        <f t="shared" si="5"/>
        <v>0.45192307692307687</v>
      </c>
      <c r="K25" s="38">
        <f t="shared" si="6"/>
        <v>0.4809027777777778</v>
      </c>
      <c r="L25" s="18"/>
      <c r="M25" s="4"/>
      <c r="N25" s="4"/>
      <c r="O25" s="4"/>
    </row>
    <row r="26" spans="1:15" ht="12.75">
      <c r="A26" s="61">
        <v>8.5</v>
      </c>
      <c r="B26" s="28">
        <f>B25-A26</f>
        <v>73</v>
      </c>
      <c r="C26" s="28">
        <f>C25+A26</f>
        <v>117</v>
      </c>
      <c r="D26" s="48" t="s">
        <v>612</v>
      </c>
      <c r="E26" s="29"/>
      <c r="F26" s="29">
        <v>125</v>
      </c>
      <c r="G26" s="38">
        <f t="shared" si="2"/>
        <v>0.4296875</v>
      </c>
      <c r="H26" s="38">
        <f t="shared" si="3"/>
        <v>0.44999999999999996</v>
      </c>
      <c r="I26" s="38">
        <f t="shared" si="4"/>
        <v>0.4732142857142857</v>
      </c>
      <c r="J26" s="38">
        <f t="shared" si="5"/>
        <v>0.47916666666666663</v>
      </c>
      <c r="K26" s="38">
        <f t="shared" si="6"/>
        <v>0.5104166666666666</v>
      </c>
      <c r="L26" s="18"/>
      <c r="M26" s="4"/>
      <c r="N26" s="4"/>
      <c r="O26" s="4"/>
    </row>
    <row r="27" spans="1:15" ht="21.75" customHeight="1">
      <c r="A27" s="61"/>
      <c r="B27" s="28"/>
      <c r="C27" s="28"/>
      <c r="D27" s="202" t="s">
        <v>21</v>
      </c>
      <c r="E27" s="29"/>
      <c r="F27" s="29"/>
      <c r="G27" s="38"/>
      <c r="H27" s="38"/>
      <c r="I27" s="38"/>
      <c r="J27" s="38"/>
      <c r="K27" s="38"/>
      <c r="L27" s="11"/>
      <c r="M27" s="4"/>
      <c r="N27" s="3"/>
      <c r="O27" s="3"/>
    </row>
    <row r="28" spans="1:15" ht="12.75">
      <c r="A28" s="61">
        <v>0</v>
      </c>
      <c r="B28" s="28">
        <f>B26</f>
        <v>73</v>
      </c>
      <c r="C28" s="28">
        <f>C26</f>
        <v>117</v>
      </c>
      <c r="D28" s="46" t="s">
        <v>612</v>
      </c>
      <c r="E28" s="29" t="s">
        <v>513</v>
      </c>
      <c r="F28" s="29"/>
      <c r="G28" s="35">
        <f>$L$6</f>
        <v>0.4895833333333333</v>
      </c>
      <c r="H28" s="35">
        <f>$L$6</f>
        <v>0.4895833333333333</v>
      </c>
      <c r="I28" s="35">
        <f>$L$6</f>
        <v>0.4895833333333333</v>
      </c>
      <c r="J28" s="35">
        <f>$M$6</f>
        <v>0.4895833333333333</v>
      </c>
      <c r="K28" s="35">
        <f>$M$6</f>
        <v>0.4895833333333333</v>
      </c>
      <c r="L28" s="77">
        <f>A28</f>
        <v>0</v>
      </c>
      <c r="M28" s="76"/>
      <c r="N28" s="3"/>
      <c r="O28" s="3"/>
    </row>
    <row r="29" spans="1:15" ht="12.75">
      <c r="A29" s="61">
        <v>6</v>
      </c>
      <c r="B29" s="28">
        <f aca="true" t="shared" si="7" ref="B29:B40">B28-A29</f>
        <v>67</v>
      </c>
      <c r="C29" s="28">
        <f aca="true" t="shared" si="8" ref="C29:C40">C28+A29</f>
        <v>123</v>
      </c>
      <c r="D29" s="41" t="s">
        <v>671</v>
      </c>
      <c r="E29" s="98" t="s">
        <v>513</v>
      </c>
      <c r="F29" s="29">
        <v>123</v>
      </c>
      <c r="G29" s="38">
        <f>SUM($G$28+$O$3*L29)</f>
        <v>0.5052083333333333</v>
      </c>
      <c r="H29" s="38">
        <f>SUM($H$28+$P$3*L29)</f>
        <v>0.50625</v>
      </c>
      <c r="I29" s="38">
        <f>SUM($I$28+$Q$3*L29)</f>
        <v>0.5074404761904762</v>
      </c>
      <c r="J29" s="38">
        <f>SUM($J$28+$R$3*L29)</f>
        <v>0.5088141025641025</v>
      </c>
      <c r="K29" s="38">
        <f>SUM($K$28+$S$3*L29)</f>
        <v>0.5104166666666666</v>
      </c>
      <c r="L29" s="44">
        <f>L28+A29</f>
        <v>6</v>
      </c>
      <c r="M29" s="4"/>
      <c r="N29" s="3"/>
      <c r="O29" s="3"/>
    </row>
    <row r="30" spans="1:15" ht="12.75">
      <c r="A30" s="61">
        <v>4.5</v>
      </c>
      <c r="B30" s="28">
        <f>B29-A30</f>
        <v>62.5</v>
      </c>
      <c r="C30" s="28">
        <f>C29+A30</f>
        <v>127.5</v>
      </c>
      <c r="D30" s="41" t="s">
        <v>672</v>
      </c>
      <c r="E30" s="29" t="s">
        <v>513</v>
      </c>
      <c r="F30" s="29">
        <v>137</v>
      </c>
      <c r="G30" s="38">
        <f aca="true" t="shared" si="9" ref="G30:G41">SUM($G$28+$O$3*L30)</f>
        <v>0.5169270833333333</v>
      </c>
      <c r="H30" s="38">
        <f aca="true" t="shared" si="10" ref="H30:H41">SUM($H$28+$P$3*L30)</f>
        <v>0.5187499999999999</v>
      </c>
      <c r="I30" s="38">
        <f aca="true" t="shared" si="11" ref="I30:I41">SUM($I$28+$Q$3*L30)</f>
        <v>0.5208333333333333</v>
      </c>
      <c r="J30" s="38">
        <f aca="true" t="shared" si="12" ref="J30:J41">SUM($J$28+$R$3*L30)</f>
        <v>0.5232371794871795</v>
      </c>
      <c r="K30" s="38">
        <f aca="true" t="shared" si="13" ref="K30:K41">SUM($K$28+$S$3*L30)</f>
        <v>0.5260416666666666</v>
      </c>
      <c r="L30" s="44">
        <f aca="true" t="shared" si="14" ref="L30:L41">L29+A30</f>
        <v>10.5</v>
      </c>
      <c r="M30" s="4"/>
      <c r="N30" s="3"/>
      <c r="O30" s="3"/>
    </row>
    <row r="31" spans="1:15" ht="12.75">
      <c r="A31" s="61">
        <v>4.5</v>
      </c>
      <c r="B31" s="28">
        <f>B30-A31</f>
        <v>58</v>
      </c>
      <c r="C31" s="28">
        <f>C30+A31</f>
        <v>132</v>
      </c>
      <c r="D31" s="47" t="s">
        <v>673</v>
      </c>
      <c r="E31" s="98" t="s">
        <v>676</v>
      </c>
      <c r="F31" s="29"/>
      <c r="G31" s="38">
        <f t="shared" si="9"/>
        <v>0.5286458333333333</v>
      </c>
      <c r="H31" s="38">
        <f t="shared" si="10"/>
        <v>0.53125</v>
      </c>
      <c r="I31" s="38">
        <f t="shared" si="11"/>
        <v>0.5342261904761905</v>
      </c>
      <c r="J31" s="38">
        <f t="shared" si="12"/>
        <v>0.5376602564102564</v>
      </c>
      <c r="K31" s="38">
        <f t="shared" si="13"/>
        <v>0.5416666666666666</v>
      </c>
      <c r="L31" s="44">
        <f t="shared" si="14"/>
        <v>15</v>
      </c>
      <c r="M31" s="4"/>
      <c r="N31" s="3"/>
      <c r="O31" s="3"/>
    </row>
    <row r="32" spans="1:15" ht="12.75">
      <c r="A32" s="61">
        <v>0</v>
      </c>
      <c r="B32" s="28">
        <f>B31-A32</f>
        <v>58</v>
      </c>
      <c r="C32" s="28">
        <f>C31+A32</f>
        <v>132</v>
      </c>
      <c r="D32" s="65" t="s">
        <v>754</v>
      </c>
      <c r="E32" s="98" t="s">
        <v>676</v>
      </c>
      <c r="F32" s="29"/>
      <c r="G32" s="38">
        <f t="shared" si="9"/>
        <v>0.5286458333333333</v>
      </c>
      <c r="H32" s="38">
        <f t="shared" si="10"/>
        <v>0.53125</v>
      </c>
      <c r="I32" s="38">
        <f t="shared" si="11"/>
        <v>0.5342261904761905</v>
      </c>
      <c r="J32" s="38">
        <f t="shared" si="12"/>
        <v>0.5376602564102564</v>
      </c>
      <c r="K32" s="38">
        <f t="shared" si="13"/>
        <v>0.5416666666666666</v>
      </c>
      <c r="L32" s="44">
        <f t="shared" si="14"/>
        <v>15</v>
      </c>
      <c r="M32" s="4"/>
      <c r="N32" s="3"/>
      <c r="O32" s="3"/>
    </row>
    <row r="33" spans="1:15" ht="12.75">
      <c r="A33" s="61">
        <v>2.5</v>
      </c>
      <c r="B33" s="28">
        <f>B32-A33</f>
        <v>55.5</v>
      </c>
      <c r="C33" s="28">
        <f>C32+A33</f>
        <v>134.5</v>
      </c>
      <c r="D33" s="111" t="s">
        <v>674</v>
      </c>
      <c r="E33" s="29" t="s">
        <v>675</v>
      </c>
      <c r="F33" s="29">
        <v>135</v>
      </c>
      <c r="G33" s="38">
        <f t="shared" si="9"/>
        <v>0.53515625</v>
      </c>
      <c r="H33" s="38">
        <f t="shared" si="10"/>
        <v>0.5381944444444444</v>
      </c>
      <c r="I33" s="38">
        <f t="shared" si="11"/>
        <v>0.5416666666666666</v>
      </c>
      <c r="J33" s="38">
        <f t="shared" si="12"/>
        <v>0.5456730769230769</v>
      </c>
      <c r="K33" s="38">
        <f t="shared" si="13"/>
        <v>0.5503472222222222</v>
      </c>
      <c r="L33" s="44">
        <f t="shared" si="14"/>
        <v>17.5</v>
      </c>
      <c r="M33" s="4"/>
      <c r="N33" s="3"/>
      <c r="O33" s="3"/>
    </row>
    <row r="34" spans="1:15" ht="12.75">
      <c r="A34" s="61">
        <v>9</v>
      </c>
      <c r="B34" s="28">
        <f>B33-A34</f>
        <v>46.5</v>
      </c>
      <c r="C34" s="28">
        <f>C33+A34</f>
        <v>143.5</v>
      </c>
      <c r="D34" s="99" t="s">
        <v>677</v>
      </c>
      <c r="E34" s="29" t="s">
        <v>675</v>
      </c>
      <c r="F34" s="29">
        <v>141</v>
      </c>
      <c r="G34" s="38">
        <f t="shared" si="9"/>
        <v>0.55859375</v>
      </c>
      <c r="H34" s="38">
        <f t="shared" si="10"/>
        <v>0.5631944444444444</v>
      </c>
      <c r="I34" s="38">
        <f t="shared" si="11"/>
        <v>0.5684523809523809</v>
      </c>
      <c r="J34" s="38">
        <f t="shared" si="12"/>
        <v>0.5745192307692307</v>
      </c>
      <c r="K34" s="38">
        <f t="shared" si="13"/>
        <v>0.5815972222222222</v>
      </c>
      <c r="L34" s="44">
        <f t="shared" si="14"/>
        <v>26.5</v>
      </c>
      <c r="M34" s="4"/>
      <c r="N34" s="3"/>
      <c r="O34" s="3"/>
    </row>
    <row r="35" spans="1:15" ht="12.75">
      <c r="A35" s="61">
        <v>11.5</v>
      </c>
      <c r="B35" s="28">
        <f t="shared" si="7"/>
        <v>35</v>
      </c>
      <c r="C35" s="28">
        <f t="shared" si="8"/>
        <v>155</v>
      </c>
      <c r="D35" s="99" t="s">
        <v>678</v>
      </c>
      <c r="E35" s="29" t="s">
        <v>641</v>
      </c>
      <c r="F35" s="29">
        <v>149</v>
      </c>
      <c r="G35" s="38">
        <f t="shared" si="9"/>
        <v>0.5885416666666666</v>
      </c>
      <c r="H35" s="38">
        <f t="shared" si="10"/>
        <v>0.5951388888888889</v>
      </c>
      <c r="I35" s="38">
        <f t="shared" si="11"/>
        <v>0.6026785714285714</v>
      </c>
      <c r="J35" s="38">
        <f t="shared" si="12"/>
        <v>0.6113782051282051</v>
      </c>
      <c r="K35" s="38">
        <f t="shared" si="13"/>
        <v>0.6215277777777778</v>
      </c>
      <c r="L35" s="44">
        <f t="shared" si="14"/>
        <v>38</v>
      </c>
      <c r="M35" s="4"/>
      <c r="N35" s="3"/>
      <c r="O35" s="3"/>
    </row>
    <row r="36" spans="1:15" ht="12.75">
      <c r="A36" s="61">
        <v>2</v>
      </c>
      <c r="B36" s="28">
        <f t="shared" si="7"/>
        <v>33</v>
      </c>
      <c r="C36" s="28">
        <f t="shared" si="8"/>
        <v>157</v>
      </c>
      <c r="D36" s="41" t="s">
        <v>679</v>
      </c>
      <c r="E36" s="29" t="s">
        <v>641</v>
      </c>
      <c r="F36" s="29">
        <v>151</v>
      </c>
      <c r="G36" s="38">
        <f t="shared" si="9"/>
        <v>0.59375</v>
      </c>
      <c r="H36" s="38">
        <f t="shared" si="10"/>
        <v>0.6006944444444444</v>
      </c>
      <c r="I36" s="38">
        <f t="shared" si="11"/>
        <v>0.6086309523809523</v>
      </c>
      <c r="J36" s="38">
        <f t="shared" si="12"/>
        <v>0.6177884615384615</v>
      </c>
      <c r="K36" s="38">
        <f t="shared" si="13"/>
        <v>0.6284722222222222</v>
      </c>
      <c r="L36" s="44">
        <f t="shared" si="14"/>
        <v>40</v>
      </c>
      <c r="M36" s="4"/>
      <c r="N36" s="3"/>
      <c r="O36" s="3"/>
    </row>
    <row r="37" spans="1:15" ht="12.75">
      <c r="A37" s="61">
        <v>5</v>
      </c>
      <c r="B37" s="28">
        <f t="shared" si="7"/>
        <v>28</v>
      </c>
      <c r="C37" s="28">
        <f t="shared" si="8"/>
        <v>162</v>
      </c>
      <c r="D37" s="47" t="s">
        <v>680</v>
      </c>
      <c r="E37" s="29" t="s">
        <v>641</v>
      </c>
      <c r="F37" s="29">
        <v>150</v>
      </c>
      <c r="G37" s="38">
        <f t="shared" si="9"/>
        <v>0.6067708333333333</v>
      </c>
      <c r="H37" s="38">
        <f t="shared" si="10"/>
        <v>0.6145833333333333</v>
      </c>
      <c r="I37" s="38">
        <f t="shared" si="11"/>
        <v>0.6235119047619048</v>
      </c>
      <c r="J37" s="38">
        <f t="shared" si="12"/>
        <v>0.6338141025641025</v>
      </c>
      <c r="K37" s="38">
        <f t="shared" si="13"/>
        <v>0.6458333333333333</v>
      </c>
      <c r="L37" s="44">
        <f t="shared" si="14"/>
        <v>45</v>
      </c>
      <c r="M37" s="4"/>
      <c r="N37" s="3"/>
      <c r="O37" s="3"/>
    </row>
    <row r="38" spans="1:15" ht="12.75">
      <c r="A38" s="61">
        <v>6</v>
      </c>
      <c r="B38" s="28">
        <f t="shared" si="7"/>
        <v>22</v>
      </c>
      <c r="C38" s="28">
        <f t="shared" si="8"/>
        <v>168</v>
      </c>
      <c r="D38" s="41" t="s">
        <v>682</v>
      </c>
      <c r="E38" s="29" t="s">
        <v>681</v>
      </c>
      <c r="F38" s="29">
        <v>150</v>
      </c>
      <c r="G38" s="38">
        <f t="shared" si="9"/>
        <v>0.6223958333333333</v>
      </c>
      <c r="H38" s="38">
        <f t="shared" si="10"/>
        <v>0.63125</v>
      </c>
      <c r="I38" s="38">
        <f t="shared" si="11"/>
        <v>0.6413690476190476</v>
      </c>
      <c r="J38" s="38">
        <f t="shared" si="12"/>
        <v>0.6530448717948718</v>
      </c>
      <c r="K38" s="38">
        <f t="shared" si="13"/>
        <v>0.6666666666666666</v>
      </c>
      <c r="L38" s="44">
        <f t="shared" si="14"/>
        <v>51</v>
      </c>
      <c r="M38" s="4"/>
      <c r="N38" s="3"/>
      <c r="O38" s="3"/>
    </row>
    <row r="39" spans="1:15" ht="12.75">
      <c r="A39" s="61">
        <v>6</v>
      </c>
      <c r="B39" s="28">
        <f t="shared" si="7"/>
        <v>16</v>
      </c>
      <c r="C39" s="28">
        <f t="shared" si="8"/>
        <v>174</v>
      </c>
      <c r="D39" s="41" t="s">
        <v>683</v>
      </c>
      <c r="E39" s="29" t="s">
        <v>681</v>
      </c>
      <c r="F39" s="29">
        <v>154</v>
      </c>
      <c r="G39" s="38">
        <f t="shared" si="9"/>
        <v>0.6380208333333333</v>
      </c>
      <c r="H39" s="38">
        <f t="shared" si="10"/>
        <v>0.6479166666666667</v>
      </c>
      <c r="I39" s="38">
        <f t="shared" si="11"/>
        <v>0.6592261904761905</v>
      </c>
      <c r="J39" s="38">
        <f t="shared" si="12"/>
        <v>0.672275641025641</v>
      </c>
      <c r="K39" s="38">
        <f t="shared" si="13"/>
        <v>0.6875</v>
      </c>
      <c r="L39" s="44">
        <f t="shared" si="14"/>
        <v>57</v>
      </c>
      <c r="M39" s="4"/>
      <c r="N39" s="3"/>
      <c r="O39" s="3"/>
    </row>
    <row r="40" spans="1:15" ht="12.75">
      <c r="A40" s="61">
        <v>5</v>
      </c>
      <c r="B40" s="28">
        <f t="shared" si="7"/>
        <v>11</v>
      </c>
      <c r="C40" s="28">
        <f t="shared" si="8"/>
        <v>179</v>
      </c>
      <c r="D40" s="41" t="s">
        <v>698</v>
      </c>
      <c r="E40" s="29" t="s">
        <v>681</v>
      </c>
      <c r="F40" s="29">
        <v>150</v>
      </c>
      <c r="G40" s="38">
        <f t="shared" si="9"/>
        <v>0.6510416666666666</v>
      </c>
      <c r="H40" s="38">
        <f t="shared" si="10"/>
        <v>0.6618055555555555</v>
      </c>
      <c r="I40" s="38">
        <f t="shared" si="11"/>
        <v>0.6741071428571428</v>
      </c>
      <c r="J40" s="38">
        <f t="shared" si="12"/>
        <v>0.688301282051282</v>
      </c>
      <c r="K40" s="38">
        <f t="shared" si="13"/>
        <v>0.704861111111111</v>
      </c>
      <c r="L40" s="44">
        <f t="shared" si="14"/>
        <v>62</v>
      </c>
      <c r="M40" s="4"/>
      <c r="N40" s="3"/>
      <c r="O40" s="3"/>
    </row>
    <row r="41" spans="1:15" ht="12.75">
      <c r="A41" s="61">
        <v>11</v>
      </c>
      <c r="B41" s="28">
        <f>B40-A41</f>
        <v>0</v>
      </c>
      <c r="C41" s="28">
        <f>C40+A41</f>
        <v>190</v>
      </c>
      <c r="D41" s="46" t="s">
        <v>613</v>
      </c>
      <c r="E41" s="29"/>
      <c r="F41" s="29">
        <v>156</v>
      </c>
      <c r="G41" s="38">
        <f t="shared" si="9"/>
        <v>0.6796875</v>
      </c>
      <c r="H41" s="38">
        <f t="shared" si="10"/>
        <v>0.6923611111111111</v>
      </c>
      <c r="I41" s="38">
        <f t="shared" si="11"/>
        <v>0.706845238095238</v>
      </c>
      <c r="J41" s="38">
        <f t="shared" si="12"/>
        <v>0.7235576923076923</v>
      </c>
      <c r="K41" s="38">
        <f t="shared" si="13"/>
        <v>0.7430555555555556</v>
      </c>
      <c r="L41" s="44">
        <f t="shared" si="14"/>
        <v>73</v>
      </c>
      <c r="M41" s="4"/>
      <c r="N41" s="3"/>
      <c r="O41" s="3"/>
    </row>
    <row r="60" ht="12.75">
      <c r="M60" s="99" t="s">
        <v>699</v>
      </c>
    </row>
  </sheetData>
  <sheetProtection/>
  <mergeCells count="7">
    <mergeCell ref="C5:G5"/>
    <mergeCell ref="H6:K6"/>
    <mergeCell ref="A1:K1"/>
    <mergeCell ref="L1:M1"/>
    <mergeCell ref="A2:K2"/>
    <mergeCell ref="A3:K3"/>
    <mergeCell ref="A4:K4"/>
  </mergeCells>
  <printOptions horizontalCentered="1"/>
  <pageMargins left="0.39375" right="0.39375" top="0.39375" bottom="0.39375" header="0.5118055555555556" footer="0.39375"/>
  <pageSetup fitToHeight="1" fitToWidth="1" horizontalDpi="300" verticalDpi="300" orientation="portrait" paperSize="9" scale="88" r:id="rId1"/>
  <headerFooter alignWithMargins="0">
    <oddFooter>&amp;L&amp;F  &amp;D &amp;T&amp;R&amp;8Les communes en lettres majuscules sont des
 chefs-lieux de cantons, sous-préfectures ou préfectures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0"/>
  <sheetViews>
    <sheetView tabSelected="1" zoomScalePageLayoutView="0" workbookViewId="0" topLeftCell="A30">
      <selection activeCell="E48" sqref="E48"/>
    </sheetView>
  </sheetViews>
  <sheetFormatPr defaultColWidth="8.57421875" defaultRowHeight="12.75"/>
  <cols>
    <col min="1" max="1" width="6.7109375" style="1" customWidth="1"/>
    <col min="2" max="3" width="8.7109375" style="2" customWidth="1"/>
    <col min="4" max="4" width="31.7109375" style="3" customWidth="1"/>
    <col min="5" max="10" width="7.7109375" style="2" customWidth="1"/>
    <col min="11" max="11" width="7.7109375" style="72" customWidth="1"/>
    <col min="12" max="14" width="8.57421875" style="3" customWidth="1"/>
    <col min="15" max="19" width="9.421875" style="3" customWidth="1"/>
    <col min="20" max="20" width="8.57421875" style="3" customWidth="1"/>
    <col min="21" max="16384" width="8.57421875" style="3" customWidth="1"/>
  </cols>
  <sheetData>
    <row r="1" spans="1:19" ht="12.75" customHeight="1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5" t="s">
        <v>1</v>
      </c>
      <c r="M1" s="215"/>
      <c r="N1" s="7">
        <v>0.041666666666666664</v>
      </c>
      <c r="O1" s="8">
        <v>16</v>
      </c>
      <c r="P1" s="8">
        <v>15</v>
      </c>
      <c r="Q1" s="8">
        <v>14</v>
      </c>
      <c r="R1" s="8">
        <v>13</v>
      </c>
      <c r="S1" s="9">
        <v>12</v>
      </c>
    </row>
    <row r="2" spans="1:19" ht="12.75" customHeight="1">
      <c r="A2" s="212" t="s">
        <v>52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11"/>
      <c r="M2" s="6"/>
      <c r="N2" s="11"/>
      <c r="O2" s="11"/>
      <c r="P2" s="5"/>
      <c r="Q2" s="5"/>
      <c r="R2" s="5"/>
      <c r="S2" s="12"/>
    </row>
    <row r="3" spans="1:19" ht="12.75" customHeight="1">
      <c r="A3" s="212" t="s">
        <v>71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13" t="s">
        <v>2</v>
      </c>
      <c r="M3" s="6">
        <v>1</v>
      </c>
      <c r="N3" s="11" t="s">
        <v>3</v>
      </c>
      <c r="O3" s="14">
        <f>($N$1/O1)</f>
        <v>0.0026041666666666665</v>
      </c>
      <c r="P3" s="14">
        <f>($N$1/P1)</f>
        <v>0.0027777777777777775</v>
      </c>
      <c r="Q3" s="14">
        <f>($N$1/Q1)</f>
        <v>0.002976190476190476</v>
      </c>
      <c r="R3" s="14">
        <f>($N$1/R1)</f>
        <v>0.003205128205128205</v>
      </c>
      <c r="S3" s="15">
        <f>($N$1/S1)</f>
        <v>0.003472222222222222</v>
      </c>
    </row>
    <row r="4" spans="1:12" ht="12.75" customHeight="1">
      <c r="A4" s="211" t="s">
        <v>4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52"/>
    </row>
    <row r="5" spans="1:15" ht="12.75" customHeight="1">
      <c r="A5" s="17"/>
      <c r="B5" s="10"/>
      <c r="C5" s="212" t="s">
        <v>750</v>
      </c>
      <c r="D5" s="212"/>
      <c r="E5" s="212"/>
      <c r="F5" s="212"/>
      <c r="G5" s="212"/>
      <c r="H5" s="17">
        <v>142</v>
      </c>
      <c r="I5" s="10" t="s">
        <v>5</v>
      </c>
      <c r="J5" s="10"/>
      <c r="L5" s="18">
        <v>0.20833333333333334</v>
      </c>
      <c r="M5" s="18">
        <v>0.20833333333333334</v>
      </c>
      <c r="N5" s="3" t="s">
        <v>6</v>
      </c>
      <c r="O5" s="99"/>
    </row>
    <row r="6" spans="1:14" ht="12.75" customHeight="1">
      <c r="A6" s="19"/>
      <c r="B6" s="20" t="s">
        <v>5</v>
      </c>
      <c r="C6" s="73"/>
      <c r="D6" s="21" t="s">
        <v>7</v>
      </c>
      <c r="E6" s="22" t="s">
        <v>8</v>
      </c>
      <c r="F6" s="22" t="s">
        <v>9</v>
      </c>
      <c r="G6" s="23"/>
      <c r="H6" s="219" t="s">
        <v>10</v>
      </c>
      <c r="I6" s="219"/>
      <c r="J6" s="219"/>
      <c r="K6" s="219"/>
      <c r="L6" s="18">
        <v>0.5520833333333334</v>
      </c>
      <c r="M6" s="18">
        <v>0.5520833333333334</v>
      </c>
      <c r="N6" s="16" t="s">
        <v>11</v>
      </c>
    </row>
    <row r="7" spans="1:13" ht="12.75" customHeight="1">
      <c r="A7" s="24" t="s">
        <v>12</v>
      </c>
      <c r="B7" s="25" t="s">
        <v>13</v>
      </c>
      <c r="C7" s="25" t="s">
        <v>14</v>
      </c>
      <c r="D7" s="26"/>
      <c r="E7" s="27" t="s">
        <v>15</v>
      </c>
      <c r="F7" s="27"/>
      <c r="G7" s="27" t="s">
        <v>16</v>
      </c>
      <c r="H7" s="27" t="s">
        <v>17</v>
      </c>
      <c r="I7" s="27" t="s">
        <v>18</v>
      </c>
      <c r="J7" s="27" t="s">
        <v>19</v>
      </c>
      <c r="K7" s="27" t="s">
        <v>20</v>
      </c>
      <c r="L7" s="10"/>
      <c r="M7" s="4"/>
    </row>
    <row r="8" spans="1:13" ht="12.75" customHeight="1">
      <c r="A8" s="28"/>
      <c r="B8" s="28"/>
      <c r="C8" s="28"/>
      <c r="D8" s="65" t="s">
        <v>748</v>
      </c>
      <c r="E8" s="29"/>
      <c r="F8" s="29"/>
      <c r="G8" s="29"/>
      <c r="H8" s="30"/>
      <c r="I8" s="30"/>
      <c r="J8" s="30"/>
      <c r="K8" s="30"/>
      <c r="L8" s="33"/>
      <c r="M8" s="4"/>
    </row>
    <row r="9" spans="1:15" ht="12.75" customHeight="1">
      <c r="A9" s="28">
        <v>0</v>
      </c>
      <c r="B9" s="28">
        <f>H$5</f>
        <v>142</v>
      </c>
      <c r="C9" s="28">
        <v>0</v>
      </c>
      <c r="D9" s="46" t="s">
        <v>275</v>
      </c>
      <c r="E9" s="29" t="s">
        <v>276</v>
      </c>
      <c r="F9" s="29">
        <v>156</v>
      </c>
      <c r="G9" s="35">
        <f>$L$5</f>
        <v>0.20833333333333334</v>
      </c>
      <c r="H9" s="35">
        <f>$L$5</f>
        <v>0.20833333333333334</v>
      </c>
      <c r="I9" s="35">
        <f>$L$5</f>
        <v>0.20833333333333334</v>
      </c>
      <c r="J9" s="35">
        <f>$M$5</f>
        <v>0.20833333333333334</v>
      </c>
      <c r="K9" s="35">
        <f>$M$5</f>
        <v>0.20833333333333334</v>
      </c>
      <c r="L9" s="36"/>
      <c r="M9" s="4"/>
      <c r="N9" s="4"/>
      <c r="O9" s="4"/>
    </row>
    <row r="10" spans="1:15" ht="12.75" customHeight="1">
      <c r="A10" s="28">
        <v>6</v>
      </c>
      <c r="B10" s="28">
        <f>B9-A10</f>
        <v>136</v>
      </c>
      <c r="C10" s="28">
        <f>C9+A10</f>
        <v>6</v>
      </c>
      <c r="D10" s="41" t="s">
        <v>277</v>
      </c>
      <c r="E10" s="29" t="s">
        <v>276</v>
      </c>
      <c r="F10" s="29">
        <v>120</v>
      </c>
      <c r="G10" s="38">
        <f>SUM($G$9+$O$3*C10)</f>
        <v>0.22395833333333334</v>
      </c>
      <c r="H10" s="38">
        <f>SUM($H$9+$P$3*C10)</f>
        <v>0.225</v>
      </c>
      <c r="I10" s="38">
        <f>SUM($I$9+$Q$3*C10)</f>
        <v>0.2261904761904762</v>
      </c>
      <c r="J10" s="38">
        <f>SUM($J$9+$R$3*C10)</f>
        <v>0.2275641025641026</v>
      </c>
      <c r="K10" s="38">
        <f>SUM($K$9+$S$3*C10)</f>
        <v>0.22916666666666669</v>
      </c>
      <c r="L10" s="36"/>
      <c r="M10" s="4"/>
      <c r="N10" s="4"/>
      <c r="O10" s="4"/>
    </row>
    <row r="11" spans="1:15" ht="12.75" customHeight="1">
      <c r="A11" s="28">
        <v>8.5</v>
      </c>
      <c r="B11" s="28">
        <f aca="true" t="shared" si="0" ref="B11:B28">B10-A11</f>
        <v>127.5</v>
      </c>
      <c r="C11" s="28">
        <f aca="true" t="shared" si="1" ref="C11:C28">C10+A11</f>
        <v>14.5</v>
      </c>
      <c r="D11" s="41" t="s">
        <v>278</v>
      </c>
      <c r="E11" s="29" t="s">
        <v>276</v>
      </c>
      <c r="F11" s="29">
        <v>109</v>
      </c>
      <c r="G11" s="38">
        <f aca="true" t="shared" si="2" ref="G11:G28">SUM($G$9+$O$3*C11)</f>
        <v>0.24609375</v>
      </c>
      <c r="H11" s="38">
        <f aca="true" t="shared" si="3" ref="H11:H28">SUM($H$9+$P$3*C11)</f>
        <v>0.24861111111111112</v>
      </c>
      <c r="I11" s="38">
        <f aca="true" t="shared" si="4" ref="I11:I28">SUM($I$9+$Q$3*C11)</f>
        <v>0.25148809523809523</v>
      </c>
      <c r="J11" s="38">
        <f aca="true" t="shared" si="5" ref="J11:J28">SUM($J$9+$R$3*C11)</f>
        <v>0.2548076923076923</v>
      </c>
      <c r="K11" s="38">
        <f aca="true" t="shared" si="6" ref="K11:K28">SUM($K$9+$S$3*C11)</f>
        <v>0.2586805555555556</v>
      </c>
      <c r="L11" s="36"/>
      <c r="M11" s="4"/>
      <c r="N11" s="4"/>
      <c r="O11" s="4"/>
    </row>
    <row r="12" spans="1:15" ht="12.75" customHeight="1">
      <c r="A12" s="28">
        <v>5</v>
      </c>
      <c r="B12" s="28">
        <f t="shared" si="0"/>
        <v>122.5</v>
      </c>
      <c r="C12" s="28">
        <f t="shared" si="1"/>
        <v>19.5</v>
      </c>
      <c r="D12" s="41" t="s">
        <v>281</v>
      </c>
      <c r="E12" s="29" t="s">
        <v>280</v>
      </c>
      <c r="F12" s="29">
        <v>100</v>
      </c>
      <c r="G12" s="38">
        <f t="shared" si="2"/>
        <v>0.25911458333333337</v>
      </c>
      <c r="H12" s="38">
        <f t="shared" si="3"/>
        <v>0.2625</v>
      </c>
      <c r="I12" s="38">
        <f t="shared" si="4"/>
        <v>0.2663690476190476</v>
      </c>
      <c r="J12" s="38">
        <f t="shared" si="5"/>
        <v>0.27083333333333337</v>
      </c>
      <c r="K12" s="38">
        <f t="shared" si="6"/>
        <v>0.2760416666666667</v>
      </c>
      <c r="L12" s="36"/>
      <c r="M12" s="4"/>
      <c r="N12" s="4"/>
      <c r="O12" s="4"/>
    </row>
    <row r="13" spans="1:15" ht="12.75" customHeight="1">
      <c r="A13" s="28">
        <v>4</v>
      </c>
      <c r="B13" s="28">
        <f t="shared" si="0"/>
        <v>118.5</v>
      </c>
      <c r="C13" s="28">
        <f t="shared" si="1"/>
        <v>23.5</v>
      </c>
      <c r="D13" s="41" t="s">
        <v>279</v>
      </c>
      <c r="E13" s="29" t="s">
        <v>280</v>
      </c>
      <c r="F13" s="29">
        <v>104</v>
      </c>
      <c r="G13" s="38">
        <f t="shared" si="2"/>
        <v>0.26953125</v>
      </c>
      <c r="H13" s="38">
        <f t="shared" si="3"/>
        <v>0.27361111111111114</v>
      </c>
      <c r="I13" s="38">
        <f t="shared" si="4"/>
        <v>0.27827380952380953</v>
      </c>
      <c r="J13" s="38">
        <f t="shared" si="5"/>
        <v>0.28365384615384615</v>
      </c>
      <c r="K13" s="38">
        <f t="shared" si="6"/>
        <v>0.2899305555555556</v>
      </c>
      <c r="M13" s="4"/>
      <c r="N13" s="4"/>
      <c r="O13" s="4"/>
    </row>
    <row r="14" spans="1:15" ht="12.75" customHeight="1">
      <c r="A14" s="28">
        <v>4.5</v>
      </c>
      <c r="B14" s="28">
        <f t="shared" si="0"/>
        <v>114</v>
      </c>
      <c r="C14" s="28">
        <f t="shared" si="1"/>
        <v>28</v>
      </c>
      <c r="D14" s="41" t="s">
        <v>749</v>
      </c>
      <c r="E14" s="29" t="s">
        <v>110</v>
      </c>
      <c r="F14" s="29">
        <v>96</v>
      </c>
      <c r="G14" s="38">
        <f t="shared" si="2"/>
        <v>0.28125</v>
      </c>
      <c r="H14" s="38">
        <f t="shared" si="3"/>
        <v>0.2861111111111111</v>
      </c>
      <c r="I14" s="38">
        <f t="shared" si="4"/>
        <v>0.2916666666666667</v>
      </c>
      <c r="J14" s="38">
        <f t="shared" si="5"/>
        <v>0.2980769230769231</v>
      </c>
      <c r="K14" s="38">
        <f t="shared" si="6"/>
        <v>0.3055555555555556</v>
      </c>
      <c r="M14" s="4"/>
      <c r="N14" s="4"/>
      <c r="O14" s="4"/>
    </row>
    <row r="15" spans="1:15" ht="12.75" customHeight="1">
      <c r="A15" s="28">
        <v>12.5</v>
      </c>
      <c r="B15" s="28">
        <f t="shared" si="0"/>
        <v>101.5</v>
      </c>
      <c r="C15" s="28">
        <f t="shared" si="1"/>
        <v>40.5</v>
      </c>
      <c r="D15" s="41" t="s">
        <v>282</v>
      </c>
      <c r="E15" s="29" t="s">
        <v>110</v>
      </c>
      <c r="F15" s="29">
        <v>150</v>
      </c>
      <c r="G15" s="38">
        <f t="shared" si="2"/>
        <v>0.31380208333333337</v>
      </c>
      <c r="H15" s="38">
        <f t="shared" si="3"/>
        <v>0.3208333333333333</v>
      </c>
      <c r="I15" s="38">
        <f t="shared" si="4"/>
        <v>0.3288690476190476</v>
      </c>
      <c r="J15" s="38">
        <f t="shared" si="5"/>
        <v>0.33814102564102566</v>
      </c>
      <c r="K15" s="38">
        <f t="shared" si="6"/>
        <v>0.34895833333333337</v>
      </c>
      <c r="M15" s="4"/>
      <c r="N15" s="4"/>
      <c r="O15" s="4"/>
    </row>
    <row r="16" spans="1:15" ht="12.75" customHeight="1">
      <c r="A16" s="28">
        <v>1.5</v>
      </c>
      <c r="B16" s="28">
        <f t="shared" si="0"/>
        <v>100</v>
      </c>
      <c r="C16" s="28">
        <f t="shared" si="1"/>
        <v>42</v>
      </c>
      <c r="D16" s="41" t="s">
        <v>283</v>
      </c>
      <c r="E16" s="29" t="s">
        <v>110</v>
      </c>
      <c r="F16" s="29">
        <v>138</v>
      </c>
      <c r="G16" s="38">
        <f t="shared" si="2"/>
        <v>0.31770833333333337</v>
      </c>
      <c r="H16" s="38">
        <f t="shared" si="3"/>
        <v>0.325</v>
      </c>
      <c r="I16" s="38">
        <f t="shared" si="4"/>
        <v>0.33333333333333337</v>
      </c>
      <c r="J16" s="38">
        <f t="shared" si="5"/>
        <v>0.34294871794871795</v>
      </c>
      <c r="K16" s="38">
        <f t="shared" si="6"/>
        <v>0.35416666666666663</v>
      </c>
      <c r="M16" s="4"/>
      <c r="N16" s="4"/>
      <c r="O16" s="4"/>
    </row>
    <row r="17" spans="1:15" ht="12.75" customHeight="1">
      <c r="A17" s="28">
        <v>5</v>
      </c>
      <c r="B17" s="28">
        <f t="shared" si="0"/>
        <v>95</v>
      </c>
      <c r="C17" s="28">
        <f t="shared" si="1"/>
        <v>47</v>
      </c>
      <c r="D17" s="41" t="s">
        <v>284</v>
      </c>
      <c r="E17" s="29" t="s">
        <v>285</v>
      </c>
      <c r="F17" s="29">
        <v>134</v>
      </c>
      <c r="G17" s="38">
        <f t="shared" si="2"/>
        <v>0.3307291666666667</v>
      </c>
      <c r="H17" s="38">
        <f t="shared" si="3"/>
        <v>0.3388888888888889</v>
      </c>
      <c r="I17" s="38">
        <f t="shared" si="4"/>
        <v>0.3482142857142857</v>
      </c>
      <c r="J17" s="38">
        <f t="shared" si="5"/>
        <v>0.358974358974359</v>
      </c>
      <c r="K17" s="38">
        <f t="shared" si="6"/>
        <v>0.3715277777777778</v>
      </c>
      <c r="M17" s="4"/>
      <c r="N17" s="4"/>
      <c r="O17" s="4"/>
    </row>
    <row r="18" spans="1:15" ht="12.75" customHeight="1">
      <c r="A18" s="28">
        <v>5.5</v>
      </c>
      <c r="B18" s="28">
        <f t="shared" si="0"/>
        <v>89.5</v>
      </c>
      <c r="C18" s="28">
        <f t="shared" si="1"/>
        <v>52.5</v>
      </c>
      <c r="D18" s="41" t="s">
        <v>751</v>
      </c>
      <c r="E18" s="29" t="s">
        <v>286</v>
      </c>
      <c r="F18" s="29">
        <v>80</v>
      </c>
      <c r="G18" s="38">
        <f t="shared" si="2"/>
        <v>0.34505208333333337</v>
      </c>
      <c r="H18" s="38">
        <f t="shared" si="3"/>
        <v>0.35416666666666663</v>
      </c>
      <c r="I18" s="38">
        <f t="shared" si="4"/>
        <v>0.36458333333333337</v>
      </c>
      <c r="J18" s="38">
        <f t="shared" si="5"/>
        <v>0.3766025641025641</v>
      </c>
      <c r="K18" s="38">
        <f t="shared" si="6"/>
        <v>0.390625</v>
      </c>
      <c r="L18" s="18"/>
      <c r="M18" s="4"/>
      <c r="N18" s="4"/>
      <c r="O18" s="4"/>
    </row>
    <row r="19" spans="1:15" ht="12.75" customHeight="1">
      <c r="A19" s="28">
        <v>4.5</v>
      </c>
      <c r="B19" s="28">
        <f t="shared" si="0"/>
        <v>85</v>
      </c>
      <c r="C19" s="28">
        <f t="shared" si="1"/>
        <v>57</v>
      </c>
      <c r="D19" s="41" t="s">
        <v>288</v>
      </c>
      <c r="E19" s="29" t="s">
        <v>287</v>
      </c>
      <c r="F19" s="29">
        <v>70</v>
      </c>
      <c r="G19" s="38">
        <f t="shared" si="2"/>
        <v>0.35677083333333337</v>
      </c>
      <c r="H19" s="38">
        <f t="shared" si="3"/>
        <v>0.3666666666666667</v>
      </c>
      <c r="I19" s="38">
        <f t="shared" si="4"/>
        <v>0.37797619047619047</v>
      </c>
      <c r="J19" s="38">
        <f t="shared" si="5"/>
        <v>0.391025641025641</v>
      </c>
      <c r="K19" s="38">
        <f t="shared" si="6"/>
        <v>0.40625</v>
      </c>
      <c r="L19" s="18"/>
      <c r="M19" s="4"/>
      <c r="N19" s="4"/>
      <c r="O19" s="4"/>
    </row>
    <row r="20" spans="1:15" ht="12.75" customHeight="1">
      <c r="A20" s="28">
        <v>4</v>
      </c>
      <c r="B20" s="28">
        <f t="shared" si="0"/>
        <v>81</v>
      </c>
      <c r="C20" s="28">
        <f t="shared" si="1"/>
        <v>61</v>
      </c>
      <c r="D20" s="41" t="s">
        <v>289</v>
      </c>
      <c r="E20" s="29" t="s">
        <v>290</v>
      </c>
      <c r="F20" s="29">
        <v>80</v>
      </c>
      <c r="G20" s="38">
        <f t="shared" si="2"/>
        <v>0.3671875</v>
      </c>
      <c r="H20" s="38">
        <f t="shared" si="3"/>
        <v>0.37777777777777777</v>
      </c>
      <c r="I20" s="38">
        <f t="shared" si="4"/>
        <v>0.3898809523809524</v>
      </c>
      <c r="J20" s="38">
        <f t="shared" si="5"/>
        <v>0.40384615384615385</v>
      </c>
      <c r="K20" s="38">
        <f t="shared" si="6"/>
        <v>0.4201388888888889</v>
      </c>
      <c r="L20" s="18"/>
      <c r="M20" s="4"/>
      <c r="N20" s="4"/>
      <c r="O20" s="4"/>
    </row>
    <row r="21" spans="1:15" ht="12.75" customHeight="1">
      <c r="A21" s="28">
        <v>2</v>
      </c>
      <c r="B21" s="28">
        <f t="shared" si="0"/>
        <v>79</v>
      </c>
      <c r="C21" s="28">
        <f t="shared" si="1"/>
        <v>63</v>
      </c>
      <c r="D21" s="41" t="s">
        <v>291</v>
      </c>
      <c r="E21" s="29" t="s">
        <v>290</v>
      </c>
      <c r="F21" s="29">
        <v>63</v>
      </c>
      <c r="G21" s="38">
        <f t="shared" si="2"/>
        <v>0.37239583333333337</v>
      </c>
      <c r="H21" s="38">
        <f t="shared" si="3"/>
        <v>0.3833333333333333</v>
      </c>
      <c r="I21" s="38">
        <f t="shared" si="4"/>
        <v>0.39583333333333337</v>
      </c>
      <c r="J21" s="38">
        <f t="shared" si="5"/>
        <v>0.41025641025641024</v>
      </c>
      <c r="K21" s="38">
        <f t="shared" si="6"/>
        <v>0.42708333333333337</v>
      </c>
      <c r="L21" s="18"/>
      <c r="M21" s="4"/>
      <c r="N21" s="4"/>
      <c r="O21" s="4"/>
    </row>
    <row r="22" spans="1:15" ht="12.75" customHeight="1">
      <c r="A22" s="28">
        <v>0.5</v>
      </c>
      <c r="B22" s="28">
        <f t="shared" si="0"/>
        <v>78.5</v>
      </c>
      <c r="C22" s="28">
        <f t="shared" si="1"/>
        <v>63.5</v>
      </c>
      <c r="D22" s="65" t="s">
        <v>50</v>
      </c>
      <c r="E22" s="29"/>
      <c r="F22" s="29"/>
      <c r="G22" s="38">
        <f t="shared" si="2"/>
        <v>0.37369791666666663</v>
      </c>
      <c r="H22" s="38">
        <f t="shared" si="3"/>
        <v>0.3847222222222222</v>
      </c>
      <c r="I22" s="38">
        <f t="shared" si="4"/>
        <v>0.3973214285714286</v>
      </c>
      <c r="J22" s="38">
        <f t="shared" si="5"/>
        <v>0.41185897435897434</v>
      </c>
      <c r="K22" s="38">
        <f t="shared" si="6"/>
        <v>0.4288194444444444</v>
      </c>
      <c r="L22" s="18"/>
      <c r="M22" s="4"/>
      <c r="N22" s="4"/>
      <c r="O22" s="4"/>
    </row>
    <row r="23" spans="1:15" ht="12.75" customHeight="1">
      <c r="A23" s="28">
        <v>6.5</v>
      </c>
      <c r="B23" s="28">
        <f t="shared" si="0"/>
        <v>72</v>
      </c>
      <c r="C23" s="28">
        <f t="shared" si="1"/>
        <v>70</v>
      </c>
      <c r="D23" s="41" t="s">
        <v>292</v>
      </c>
      <c r="E23" s="29" t="s">
        <v>293</v>
      </c>
      <c r="F23" s="29">
        <v>129</v>
      </c>
      <c r="G23" s="38">
        <f t="shared" si="2"/>
        <v>0.390625</v>
      </c>
      <c r="H23" s="38">
        <f t="shared" si="3"/>
        <v>0.4027777777777778</v>
      </c>
      <c r="I23" s="38">
        <f t="shared" si="4"/>
        <v>0.41666666666666663</v>
      </c>
      <c r="J23" s="38">
        <f t="shared" si="5"/>
        <v>0.4326923076923077</v>
      </c>
      <c r="K23" s="38">
        <f t="shared" si="6"/>
        <v>0.4513888888888889</v>
      </c>
      <c r="L23" s="18"/>
      <c r="M23" s="4"/>
      <c r="N23" s="4"/>
      <c r="O23" s="4"/>
    </row>
    <row r="24" spans="1:15" ht="12.75" customHeight="1">
      <c r="A24" s="28">
        <v>6</v>
      </c>
      <c r="B24" s="28">
        <f t="shared" si="0"/>
        <v>66</v>
      </c>
      <c r="C24" s="28">
        <f t="shared" si="1"/>
        <v>76</v>
      </c>
      <c r="D24" s="41" t="s">
        <v>309</v>
      </c>
      <c r="E24" s="29" t="s">
        <v>294</v>
      </c>
      <c r="F24" s="29">
        <v>143</v>
      </c>
      <c r="G24" s="38">
        <f t="shared" si="2"/>
        <v>0.40625</v>
      </c>
      <c r="H24" s="38">
        <f t="shared" si="3"/>
        <v>0.4194444444444444</v>
      </c>
      <c r="I24" s="38">
        <f t="shared" si="4"/>
        <v>0.43452380952380953</v>
      </c>
      <c r="J24" s="38">
        <f t="shared" si="5"/>
        <v>0.4519230769230769</v>
      </c>
      <c r="K24" s="38">
        <f t="shared" si="6"/>
        <v>0.4722222222222222</v>
      </c>
      <c r="L24" s="18"/>
      <c r="M24" s="4"/>
      <c r="N24" s="4"/>
      <c r="O24" s="4"/>
    </row>
    <row r="25" spans="1:15" ht="12.75" customHeight="1">
      <c r="A25" s="28">
        <v>6</v>
      </c>
      <c r="B25" s="28">
        <f t="shared" si="0"/>
        <v>60</v>
      </c>
      <c r="C25" s="28">
        <f t="shared" si="1"/>
        <v>82</v>
      </c>
      <c r="D25" s="41" t="s">
        <v>295</v>
      </c>
      <c r="E25" s="29" t="s">
        <v>294</v>
      </c>
      <c r="F25" s="29">
        <v>147</v>
      </c>
      <c r="G25" s="38">
        <f t="shared" si="2"/>
        <v>0.421875</v>
      </c>
      <c r="H25" s="38">
        <f t="shared" si="3"/>
        <v>0.4361111111111111</v>
      </c>
      <c r="I25" s="38">
        <f t="shared" si="4"/>
        <v>0.4523809523809524</v>
      </c>
      <c r="J25" s="38">
        <f t="shared" si="5"/>
        <v>0.47115384615384615</v>
      </c>
      <c r="K25" s="38">
        <f t="shared" si="6"/>
        <v>0.4930555555555556</v>
      </c>
      <c r="L25" s="18"/>
      <c r="M25" s="4"/>
      <c r="N25" s="4"/>
      <c r="O25" s="4"/>
    </row>
    <row r="26" spans="1:15" ht="12.75" customHeight="1">
      <c r="A26" s="28">
        <v>5.5</v>
      </c>
      <c r="B26" s="28">
        <f t="shared" si="0"/>
        <v>54.5</v>
      </c>
      <c r="C26" s="28">
        <f t="shared" si="1"/>
        <v>87.5</v>
      </c>
      <c r="D26" s="41" t="s">
        <v>296</v>
      </c>
      <c r="E26" s="29" t="s">
        <v>297</v>
      </c>
      <c r="F26" s="29">
        <v>157</v>
      </c>
      <c r="G26" s="38">
        <f t="shared" si="2"/>
        <v>0.43619791666666663</v>
      </c>
      <c r="H26" s="38">
        <f t="shared" si="3"/>
        <v>0.45138888888888884</v>
      </c>
      <c r="I26" s="38">
        <f t="shared" si="4"/>
        <v>0.46875</v>
      </c>
      <c r="J26" s="38">
        <f t="shared" si="5"/>
        <v>0.4887820512820513</v>
      </c>
      <c r="K26" s="38">
        <f t="shared" si="6"/>
        <v>0.5121527777777778</v>
      </c>
      <c r="L26" s="44"/>
      <c r="M26" s="4"/>
      <c r="N26" s="4"/>
      <c r="O26" s="4"/>
    </row>
    <row r="27" spans="1:15" ht="12.75" customHeight="1">
      <c r="A27" s="78">
        <v>7</v>
      </c>
      <c r="B27" s="28">
        <f t="shared" si="0"/>
        <v>47.5</v>
      </c>
      <c r="C27" s="28">
        <f t="shared" si="1"/>
        <v>94.5</v>
      </c>
      <c r="D27" s="40" t="s">
        <v>298</v>
      </c>
      <c r="E27" s="42" t="s">
        <v>297</v>
      </c>
      <c r="F27" s="42">
        <v>139</v>
      </c>
      <c r="G27" s="38">
        <f t="shared" si="2"/>
        <v>0.45442708333333337</v>
      </c>
      <c r="H27" s="38">
        <f t="shared" si="3"/>
        <v>0.4708333333333333</v>
      </c>
      <c r="I27" s="38">
        <f t="shared" si="4"/>
        <v>0.48958333333333337</v>
      </c>
      <c r="J27" s="38">
        <f t="shared" si="5"/>
        <v>0.5112179487179487</v>
      </c>
      <c r="K27" s="38">
        <f t="shared" si="6"/>
        <v>0.5364583333333334</v>
      </c>
      <c r="L27" s="44"/>
      <c r="M27" s="4"/>
      <c r="N27" s="4"/>
      <c r="O27" s="4"/>
    </row>
    <row r="28" spans="1:15" ht="12.75" customHeight="1">
      <c r="A28" s="28">
        <v>5</v>
      </c>
      <c r="B28" s="28">
        <f t="shared" si="0"/>
        <v>42.5</v>
      </c>
      <c r="C28" s="28">
        <f t="shared" si="1"/>
        <v>99.5</v>
      </c>
      <c r="D28" s="34" t="s">
        <v>299</v>
      </c>
      <c r="E28" s="42"/>
      <c r="F28" s="42">
        <v>83</v>
      </c>
      <c r="G28" s="38">
        <f t="shared" si="2"/>
        <v>0.46744791666666663</v>
      </c>
      <c r="H28" s="38">
        <f t="shared" si="3"/>
        <v>0.48472222222222217</v>
      </c>
      <c r="I28" s="38">
        <f t="shared" si="4"/>
        <v>0.5044642857142857</v>
      </c>
      <c r="J28" s="38">
        <f t="shared" si="5"/>
        <v>0.5272435897435898</v>
      </c>
      <c r="K28" s="38">
        <f t="shared" si="6"/>
        <v>0.5538194444444444</v>
      </c>
      <c r="L28" s="44"/>
      <c r="M28" s="4"/>
      <c r="N28" s="4"/>
      <c r="O28" s="4"/>
    </row>
    <row r="29" spans="1:15" ht="12.75" customHeight="1">
      <c r="A29" s="28"/>
      <c r="B29" s="28"/>
      <c r="C29" s="28"/>
      <c r="D29" s="121" t="s">
        <v>21</v>
      </c>
      <c r="E29" s="29"/>
      <c r="F29" s="29"/>
      <c r="G29" s="29"/>
      <c r="H29" s="29"/>
      <c r="I29" s="29"/>
      <c r="J29" s="29"/>
      <c r="K29" s="91"/>
      <c r="L29" s="52"/>
      <c r="M29" s="4"/>
      <c r="N29" s="4"/>
      <c r="O29" s="4"/>
    </row>
    <row r="30" spans="1:15" ht="12.75" customHeight="1">
      <c r="A30" s="28">
        <v>0</v>
      </c>
      <c r="B30" s="28">
        <f>B28</f>
        <v>42.5</v>
      </c>
      <c r="C30" s="28">
        <f>C28</f>
        <v>99.5</v>
      </c>
      <c r="D30" s="34" t="s">
        <v>300</v>
      </c>
      <c r="E30" s="42" t="s">
        <v>301</v>
      </c>
      <c r="F30" s="42"/>
      <c r="G30" s="35">
        <f>$L$6</f>
        <v>0.5520833333333334</v>
      </c>
      <c r="H30" s="35">
        <f>$L$6</f>
        <v>0.5520833333333334</v>
      </c>
      <c r="I30" s="35">
        <f>$L$6</f>
        <v>0.5520833333333334</v>
      </c>
      <c r="J30" s="35">
        <f>$M$6</f>
        <v>0.5520833333333334</v>
      </c>
      <c r="K30" s="35">
        <f>$M$6</f>
        <v>0.5520833333333334</v>
      </c>
      <c r="L30" s="44">
        <f>A30</f>
        <v>0</v>
      </c>
      <c r="M30" s="4"/>
      <c r="N30" s="4"/>
      <c r="O30" s="4"/>
    </row>
    <row r="31" spans="1:15" ht="12.75" customHeight="1">
      <c r="A31" s="28">
        <v>2</v>
      </c>
      <c r="B31" s="28">
        <f>B30-A31</f>
        <v>40.5</v>
      </c>
      <c r="C31" s="28">
        <f>C30+A31</f>
        <v>101.5</v>
      </c>
      <c r="D31" s="191" t="s">
        <v>310</v>
      </c>
      <c r="E31" s="42" t="s">
        <v>301</v>
      </c>
      <c r="F31" s="42">
        <v>91</v>
      </c>
      <c r="G31" s="38">
        <f>SUM($G$30+$O$3*L31)</f>
        <v>0.5572916666666667</v>
      </c>
      <c r="H31" s="38">
        <f>SUM($H$30+$P$3*L31)</f>
        <v>0.5576388888888889</v>
      </c>
      <c r="I31" s="38">
        <f>SUM($I$30+$Q$3*L31)</f>
        <v>0.5580357142857143</v>
      </c>
      <c r="J31" s="38">
        <f>SUM($J$30+$R$3*L31)</f>
        <v>0.5584935897435898</v>
      </c>
      <c r="K31" s="38">
        <f>SUM($K$30+$S$3*L31)</f>
        <v>0.5590277777777778</v>
      </c>
      <c r="L31" s="44">
        <f>L30+A31</f>
        <v>2</v>
      </c>
      <c r="M31" s="4"/>
      <c r="N31" s="4"/>
      <c r="O31" s="4"/>
    </row>
    <row r="32" spans="1:15" ht="12.75" customHeight="1">
      <c r="A32" s="78">
        <v>5.5</v>
      </c>
      <c r="B32" s="28">
        <f>B31-A32</f>
        <v>35</v>
      </c>
      <c r="C32" s="28">
        <f>C31+A32</f>
        <v>107</v>
      </c>
      <c r="D32" s="39" t="s">
        <v>752</v>
      </c>
      <c r="E32" s="42" t="s">
        <v>155</v>
      </c>
      <c r="F32" s="42">
        <v>150</v>
      </c>
      <c r="G32" s="38">
        <f>SUM($G$30+$O$3*L32)</f>
        <v>0.5716145833333334</v>
      </c>
      <c r="H32" s="38">
        <f>SUM($H$30+$P$3*L32)</f>
        <v>0.5729166666666667</v>
      </c>
      <c r="I32" s="38">
        <f>SUM($I$30+$Q$3*L32)</f>
        <v>0.574404761904762</v>
      </c>
      <c r="J32" s="38">
        <f>SUM($J$30+$R$3*L32)</f>
        <v>0.5761217948717949</v>
      </c>
      <c r="K32" s="38">
        <f>SUM($K$30+$S$3*L32)</f>
        <v>0.578125</v>
      </c>
      <c r="L32" s="44">
        <f>L31+A32</f>
        <v>7.5</v>
      </c>
      <c r="M32" s="4"/>
      <c r="N32" s="4"/>
      <c r="O32" s="4"/>
    </row>
    <row r="33" spans="1:15" ht="12.75" customHeight="1">
      <c r="A33" s="78">
        <v>2.5</v>
      </c>
      <c r="B33" s="28">
        <f>B32-A33</f>
        <v>32.5</v>
      </c>
      <c r="C33" s="28">
        <f>C32+A33</f>
        <v>109.5</v>
      </c>
      <c r="D33" s="39" t="s">
        <v>302</v>
      </c>
      <c r="E33" s="42" t="s">
        <v>294</v>
      </c>
      <c r="F33" s="42">
        <v>150</v>
      </c>
      <c r="G33" s="38">
        <f>SUM($G$30+$O$3*L33)</f>
        <v>0.578125</v>
      </c>
      <c r="H33" s="38">
        <f>SUM($H$30+$P$3*L33)</f>
        <v>0.5798611111111112</v>
      </c>
      <c r="I33" s="38">
        <f>SUM($I$30+$Q$3*L33)</f>
        <v>0.5818452380952381</v>
      </c>
      <c r="J33" s="38">
        <f>SUM($J$30+$R$3*L33)</f>
        <v>0.5841346153846154</v>
      </c>
      <c r="K33" s="38">
        <f>SUM($K$30+$S$3*L33)</f>
        <v>0.5868055555555556</v>
      </c>
      <c r="L33" s="44">
        <f>L32+A33</f>
        <v>10</v>
      </c>
      <c r="M33" s="4"/>
      <c r="N33" s="4"/>
      <c r="O33" s="4"/>
    </row>
    <row r="34" spans="1:15" ht="12.75" customHeight="1">
      <c r="A34" s="78">
        <v>5.5</v>
      </c>
      <c r="B34" s="28">
        <f>B33-A34</f>
        <v>27</v>
      </c>
      <c r="C34" s="28">
        <f>C33+A34</f>
        <v>115</v>
      </c>
      <c r="D34" s="39" t="s">
        <v>303</v>
      </c>
      <c r="E34" s="42" t="s">
        <v>294</v>
      </c>
      <c r="F34" s="42">
        <v>157</v>
      </c>
      <c r="G34" s="38">
        <f>SUM($G$30+$O$3*L34)</f>
        <v>0.5924479166666667</v>
      </c>
      <c r="H34" s="38">
        <f>SUM($H$30+$P$3*L34)</f>
        <v>0.5951388888888889</v>
      </c>
      <c r="I34" s="38">
        <f>SUM($I$30+$Q$3*L34)</f>
        <v>0.5982142857142857</v>
      </c>
      <c r="J34" s="38">
        <f>SUM($J$30+$R$3*L34)</f>
        <v>0.6017628205128206</v>
      </c>
      <c r="K34" s="38">
        <f>SUM($K$30+$S$3*L34)</f>
        <v>0.6059027777777778</v>
      </c>
      <c r="L34" s="44">
        <f>L33+A34</f>
        <v>15.5</v>
      </c>
      <c r="M34" s="4"/>
      <c r="N34" s="4"/>
      <c r="O34" s="4"/>
    </row>
    <row r="35" spans="1:15" ht="12.75" customHeight="1">
      <c r="A35" s="78">
        <v>5.5</v>
      </c>
      <c r="B35" s="28">
        <f>B34-A35</f>
        <v>21.5</v>
      </c>
      <c r="C35" s="28">
        <f>C34+A35</f>
        <v>120.5</v>
      </c>
      <c r="D35" s="39" t="s">
        <v>306</v>
      </c>
      <c r="E35" s="42" t="s">
        <v>155</v>
      </c>
      <c r="F35" s="42">
        <v>148</v>
      </c>
      <c r="G35" s="38">
        <f>SUM($G$30+$O$3*L35)</f>
        <v>0.6067708333333334</v>
      </c>
      <c r="H35" s="38">
        <f>SUM($H$30+$P$3*L35)</f>
        <v>0.6104166666666667</v>
      </c>
      <c r="I35" s="38">
        <f>SUM($I$30+$Q$3*L35)</f>
        <v>0.6145833333333334</v>
      </c>
      <c r="J35" s="38">
        <f>SUM($J$30+$R$3*L35)</f>
        <v>0.6193910256410257</v>
      </c>
      <c r="K35" s="38">
        <f>SUM($K$30+$S$3*L35)</f>
        <v>0.625</v>
      </c>
      <c r="L35" s="44">
        <f>L34+A35</f>
        <v>21</v>
      </c>
      <c r="M35" s="4"/>
      <c r="N35" s="4"/>
      <c r="O35" s="4"/>
    </row>
    <row r="36" spans="1:15" ht="12.75" customHeight="1">
      <c r="A36" s="78">
        <v>3.5</v>
      </c>
      <c r="B36" s="28">
        <f>B35-A36</f>
        <v>18</v>
      </c>
      <c r="C36" s="28">
        <f>C35+A36</f>
        <v>124</v>
      </c>
      <c r="D36" s="135" t="s">
        <v>304</v>
      </c>
      <c r="E36" s="42" t="s">
        <v>305</v>
      </c>
      <c r="F36" s="42">
        <v>90</v>
      </c>
      <c r="G36" s="38">
        <f>SUM($G$30+$O$3*L36)</f>
        <v>0.6158854166666667</v>
      </c>
      <c r="H36" s="38">
        <f>SUM($H$30+$P$3*L36)</f>
        <v>0.6201388888888889</v>
      </c>
      <c r="I36" s="38">
        <f>SUM($I$30+$Q$3*L36)</f>
        <v>0.625</v>
      </c>
      <c r="J36" s="38">
        <f>SUM($J$30+$R$3*L36)</f>
        <v>0.6306089743589745</v>
      </c>
      <c r="K36" s="38">
        <f>SUM($K$30+$S$3*L36)</f>
        <v>0.6371527777777778</v>
      </c>
      <c r="L36" s="44">
        <f>L35+A36</f>
        <v>24.5</v>
      </c>
      <c r="M36" s="4"/>
      <c r="N36" s="4"/>
      <c r="O36" s="4"/>
    </row>
    <row r="37" spans="1:15" ht="12.75" customHeight="1">
      <c r="A37" s="78">
        <v>0.8</v>
      </c>
      <c r="B37" s="28">
        <f aca="true" t="shared" si="7" ref="B37:B49">B36-A37</f>
        <v>17.2</v>
      </c>
      <c r="C37" s="28">
        <f aca="true" t="shared" si="8" ref="C37:C49">C36+A37</f>
        <v>124.8</v>
      </c>
      <c r="D37" s="135" t="s">
        <v>816</v>
      </c>
      <c r="E37" s="42" t="s">
        <v>305</v>
      </c>
      <c r="F37" s="42"/>
      <c r="G37" s="38">
        <f aca="true" t="shared" si="9" ref="G37:G49">SUM($G$30+$O$3*L37)</f>
        <v>0.6179687500000001</v>
      </c>
      <c r="H37" s="38">
        <f aca="true" t="shared" si="10" ref="H37:H49">SUM($H$30+$P$3*L37)</f>
        <v>0.6223611111111111</v>
      </c>
      <c r="I37" s="38">
        <f aca="true" t="shared" si="11" ref="I37:I49">SUM($I$30+$Q$3*L37)</f>
        <v>0.6273809523809524</v>
      </c>
      <c r="J37" s="38">
        <f aca="true" t="shared" si="12" ref="J37:J49">SUM($J$30+$R$3*L37)</f>
        <v>0.633173076923077</v>
      </c>
      <c r="K37" s="38">
        <f aca="true" t="shared" si="13" ref="K37:K49">SUM($K$30+$S$3*L37)</f>
        <v>0.6399305555555556</v>
      </c>
      <c r="L37" s="44">
        <f aca="true" t="shared" si="14" ref="L37:L49">L36+A37</f>
        <v>25.3</v>
      </c>
      <c r="M37" s="4"/>
      <c r="N37" s="4"/>
      <c r="O37" s="4"/>
    </row>
    <row r="38" spans="1:15" ht="12.75" customHeight="1">
      <c r="A38" s="78">
        <v>0.5</v>
      </c>
      <c r="B38" s="28">
        <f t="shared" si="7"/>
        <v>16.7</v>
      </c>
      <c r="C38" s="28">
        <f t="shared" si="8"/>
        <v>125.3</v>
      </c>
      <c r="D38" s="135" t="s">
        <v>817</v>
      </c>
      <c r="E38" s="42" t="s">
        <v>155</v>
      </c>
      <c r="F38" s="42"/>
      <c r="G38" s="38">
        <f t="shared" si="9"/>
        <v>0.6192708333333333</v>
      </c>
      <c r="H38" s="38">
        <f t="shared" si="10"/>
        <v>0.62375</v>
      </c>
      <c r="I38" s="38">
        <f t="shared" si="11"/>
        <v>0.6288690476190477</v>
      </c>
      <c r="J38" s="38">
        <f t="shared" si="12"/>
        <v>0.6347756410256411</v>
      </c>
      <c r="K38" s="38">
        <f t="shared" si="13"/>
        <v>0.6416666666666667</v>
      </c>
      <c r="L38" s="44">
        <f t="shared" si="14"/>
        <v>25.8</v>
      </c>
      <c r="M38" s="4"/>
      <c r="N38" s="4"/>
      <c r="O38" s="4"/>
    </row>
    <row r="39" spans="1:15" ht="12.75" customHeight="1">
      <c r="A39" s="78">
        <v>0.2</v>
      </c>
      <c r="B39" s="28">
        <f t="shared" si="7"/>
        <v>16.5</v>
      </c>
      <c r="C39" s="28">
        <f t="shared" si="8"/>
        <v>125.5</v>
      </c>
      <c r="D39" s="224" t="s">
        <v>818</v>
      </c>
      <c r="E39" s="42" t="s">
        <v>155</v>
      </c>
      <c r="F39" s="42"/>
      <c r="G39" s="38">
        <f t="shared" si="9"/>
        <v>0.6197916666666667</v>
      </c>
      <c r="H39" s="38">
        <f t="shared" si="10"/>
        <v>0.6243055555555556</v>
      </c>
      <c r="I39" s="38">
        <f t="shared" si="11"/>
        <v>0.6294642857142858</v>
      </c>
      <c r="J39" s="38">
        <f t="shared" si="12"/>
        <v>0.6354166666666667</v>
      </c>
      <c r="K39" s="38">
        <f t="shared" si="13"/>
        <v>0.6423611111111112</v>
      </c>
      <c r="L39" s="44">
        <f t="shared" si="14"/>
        <v>26</v>
      </c>
      <c r="M39" s="4"/>
      <c r="N39" s="4"/>
      <c r="O39" s="4"/>
    </row>
    <row r="40" spans="1:15" ht="12.75" customHeight="1">
      <c r="A40" s="78">
        <v>1.4</v>
      </c>
      <c r="B40" s="28">
        <f t="shared" si="7"/>
        <v>15.1</v>
      </c>
      <c r="C40" s="28">
        <f t="shared" si="8"/>
        <v>126.9</v>
      </c>
      <c r="D40" s="135" t="s">
        <v>819</v>
      </c>
      <c r="E40" s="42" t="s">
        <v>155</v>
      </c>
      <c r="F40" s="42"/>
      <c r="G40" s="38">
        <f t="shared" si="9"/>
        <v>0.6234375000000001</v>
      </c>
      <c r="H40" s="38">
        <f t="shared" si="10"/>
        <v>0.6281944444444445</v>
      </c>
      <c r="I40" s="38">
        <f t="shared" si="11"/>
        <v>0.6336309523809525</v>
      </c>
      <c r="J40" s="38">
        <f t="shared" si="12"/>
        <v>0.6399038461538462</v>
      </c>
      <c r="K40" s="38">
        <f t="shared" si="13"/>
        <v>0.6472222222222223</v>
      </c>
      <c r="L40" s="44">
        <f t="shared" si="14"/>
        <v>27.4</v>
      </c>
      <c r="M40" s="4"/>
      <c r="N40" s="4"/>
      <c r="O40" s="4"/>
    </row>
    <row r="41" spans="1:15" ht="12.75" customHeight="1">
      <c r="A41" s="78">
        <v>1.3</v>
      </c>
      <c r="B41" s="28">
        <f t="shared" si="7"/>
        <v>13.799999999999999</v>
      </c>
      <c r="C41" s="28">
        <f t="shared" si="8"/>
        <v>128.20000000000002</v>
      </c>
      <c r="D41" s="135" t="s">
        <v>820</v>
      </c>
      <c r="E41" s="42" t="s">
        <v>155</v>
      </c>
      <c r="F41" s="42"/>
      <c r="G41" s="38">
        <f t="shared" si="9"/>
        <v>0.6268229166666667</v>
      </c>
      <c r="H41" s="38">
        <f t="shared" si="10"/>
        <v>0.6318055555555556</v>
      </c>
      <c r="I41" s="38">
        <f t="shared" si="11"/>
        <v>0.6375000000000001</v>
      </c>
      <c r="J41" s="38">
        <f t="shared" si="12"/>
        <v>0.6440705128205129</v>
      </c>
      <c r="K41" s="38">
        <f t="shared" si="13"/>
        <v>0.6517361111111112</v>
      </c>
      <c r="L41" s="44">
        <f t="shared" si="14"/>
        <v>28.7</v>
      </c>
      <c r="M41" s="4"/>
      <c r="N41" s="4"/>
      <c r="O41" s="4"/>
    </row>
    <row r="42" spans="1:15" ht="12.75" customHeight="1">
      <c r="A42" s="78">
        <v>1.5</v>
      </c>
      <c r="B42" s="28">
        <f t="shared" si="7"/>
        <v>12.299999999999999</v>
      </c>
      <c r="C42" s="28">
        <f t="shared" si="8"/>
        <v>129.70000000000002</v>
      </c>
      <c r="D42" s="135" t="s">
        <v>821</v>
      </c>
      <c r="E42" s="42" t="s">
        <v>155</v>
      </c>
      <c r="F42" s="42"/>
      <c r="G42" s="38">
        <f t="shared" si="9"/>
        <v>0.6307291666666667</v>
      </c>
      <c r="H42" s="38">
        <f t="shared" si="10"/>
        <v>0.6359722222222223</v>
      </c>
      <c r="I42" s="38">
        <f t="shared" si="11"/>
        <v>0.6419642857142858</v>
      </c>
      <c r="J42" s="38">
        <f t="shared" si="12"/>
        <v>0.6488782051282052</v>
      </c>
      <c r="K42" s="38">
        <f t="shared" si="13"/>
        <v>0.6569444444444444</v>
      </c>
      <c r="L42" s="44">
        <f t="shared" si="14"/>
        <v>30.2</v>
      </c>
      <c r="M42" s="4"/>
      <c r="N42" s="4"/>
      <c r="O42" s="4"/>
    </row>
    <row r="43" spans="1:15" ht="12.75" customHeight="1">
      <c r="A43" s="78">
        <v>0.3</v>
      </c>
      <c r="B43" s="28">
        <f t="shared" si="7"/>
        <v>11.999999999999998</v>
      </c>
      <c r="C43" s="28">
        <f t="shared" si="8"/>
        <v>130.00000000000003</v>
      </c>
      <c r="D43" s="135" t="s">
        <v>822</v>
      </c>
      <c r="E43" s="42" t="s">
        <v>155</v>
      </c>
      <c r="F43" s="42">
        <v>78</v>
      </c>
      <c r="G43" s="38">
        <f t="shared" si="9"/>
        <v>0.6315104166666667</v>
      </c>
      <c r="H43" s="38">
        <f t="shared" si="10"/>
        <v>0.6368055555555556</v>
      </c>
      <c r="I43" s="38">
        <f t="shared" si="11"/>
        <v>0.6428571428571429</v>
      </c>
      <c r="J43" s="38">
        <f t="shared" si="12"/>
        <v>0.6498397435897436</v>
      </c>
      <c r="K43" s="38">
        <f t="shared" si="13"/>
        <v>0.6579861111111112</v>
      </c>
      <c r="L43" s="44">
        <f t="shared" si="14"/>
        <v>30.5</v>
      </c>
      <c r="M43" s="4"/>
      <c r="N43" s="4"/>
      <c r="O43" s="4"/>
    </row>
    <row r="44" spans="1:15" ht="12.75" customHeight="1">
      <c r="A44" s="78">
        <v>0.4</v>
      </c>
      <c r="B44" s="28">
        <f t="shared" si="7"/>
        <v>11.599999999999998</v>
      </c>
      <c r="C44" s="28">
        <f t="shared" si="8"/>
        <v>130.40000000000003</v>
      </c>
      <c r="D44" s="135" t="s">
        <v>823</v>
      </c>
      <c r="E44" s="42" t="s">
        <v>246</v>
      </c>
      <c r="F44" s="42"/>
      <c r="G44" s="38">
        <f t="shared" si="9"/>
        <v>0.6325520833333333</v>
      </c>
      <c r="H44" s="38">
        <f t="shared" si="10"/>
        <v>0.6379166666666667</v>
      </c>
      <c r="I44" s="38">
        <f t="shared" si="11"/>
        <v>0.6440476190476191</v>
      </c>
      <c r="J44" s="38">
        <f t="shared" si="12"/>
        <v>0.6511217948717949</v>
      </c>
      <c r="K44" s="38">
        <f t="shared" si="13"/>
        <v>0.659375</v>
      </c>
      <c r="L44" s="44">
        <f t="shared" si="14"/>
        <v>30.9</v>
      </c>
      <c r="M44" s="4"/>
      <c r="N44" s="4"/>
      <c r="O44" s="4"/>
    </row>
    <row r="45" spans="1:15" ht="12.75" customHeight="1">
      <c r="A45" s="78">
        <v>2.4</v>
      </c>
      <c r="B45" s="28">
        <f t="shared" si="7"/>
        <v>9.199999999999998</v>
      </c>
      <c r="C45" s="28">
        <f t="shared" si="8"/>
        <v>132.80000000000004</v>
      </c>
      <c r="D45" s="135" t="s">
        <v>824</v>
      </c>
      <c r="E45" s="42" t="s">
        <v>246</v>
      </c>
      <c r="F45" s="42"/>
      <c r="G45" s="38">
        <f t="shared" si="9"/>
        <v>0.6388020833333333</v>
      </c>
      <c r="H45" s="38">
        <f t="shared" si="10"/>
        <v>0.6445833333333334</v>
      </c>
      <c r="I45" s="38">
        <f t="shared" si="11"/>
        <v>0.6511904761904762</v>
      </c>
      <c r="J45" s="38">
        <f t="shared" si="12"/>
        <v>0.6588141025641026</v>
      </c>
      <c r="K45" s="38">
        <f t="shared" si="13"/>
        <v>0.6677083333333333</v>
      </c>
      <c r="L45" s="44">
        <f t="shared" si="14"/>
        <v>33.3</v>
      </c>
      <c r="M45" s="4"/>
      <c r="N45" s="4"/>
      <c r="O45" s="4"/>
    </row>
    <row r="46" spans="1:15" ht="12.75" customHeight="1">
      <c r="A46" s="78">
        <v>2.4</v>
      </c>
      <c r="B46" s="28">
        <f t="shared" si="7"/>
        <v>6.799999999999997</v>
      </c>
      <c r="C46" s="28">
        <f t="shared" si="8"/>
        <v>135.20000000000005</v>
      </c>
      <c r="D46" s="135" t="s">
        <v>825</v>
      </c>
      <c r="E46" s="42" t="s">
        <v>246</v>
      </c>
      <c r="F46" s="42"/>
      <c r="G46" s="38">
        <f t="shared" si="9"/>
        <v>0.6450520833333333</v>
      </c>
      <c r="H46" s="38">
        <f t="shared" si="10"/>
        <v>0.65125</v>
      </c>
      <c r="I46" s="38">
        <f t="shared" si="11"/>
        <v>0.6583333333333333</v>
      </c>
      <c r="J46" s="38">
        <f t="shared" si="12"/>
        <v>0.6665064102564102</v>
      </c>
      <c r="K46" s="38">
        <f t="shared" si="13"/>
        <v>0.6760416666666667</v>
      </c>
      <c r="L46" s="44">
        <f t="shared" si="14"/>
        <v>35.699999999999996</v>
      </c>
      <c r="M46" s="4"/>
      <c r="N46" s="4"/>
      <c r="O46" s="4"/>
    </row>
    <row r="47" spans="1:15" ht="12.75" customHeight="1">
      <c r="A47" s="78">
        <v>4.4</v>
      </c>
      <c r="B47" s="28">
        <f t="shared" si="7"/>
        <v>2.399999999999997</v>
      </c>
      <c r="C47" s="28">
        <f t="shared" si="8"/>
        <v>139.60000000000005</v>
      </c>
      <c r="D47" s="135" t="s">
        <v>826</v>
      </c>
      <c r="E47" s="42" t="s">
        <v>246</v>
      </c>
      <c r="F47" s="42"/>
      <c r="G47" s="38">
        <f t="shared" si="9"/>
        <v>0.6565104166666667</v>
      </c>
      <c r="H47" s="38">
        <f t="shared" si="10"/>
        <v>0.6634722222222222</v>
      </c>
      <c r="I47" s="38">
        <f t="shared" si="11"/>
        <v>0.6714285714285715</v>
      </c>
      <c r="J47" s="38">
        <f t="shared" si="12"/>
        <v>0.6806089743589744</v>
      </c>
      <c r="K47" s="38">
        <f t="shared" si="13"/>
        <v>0.6913194444444445</v>
      </c>
      <c r="L47" s="44">
        <f t="shared" si="14"/>
        <v>40.099999999999994</v>
      </c>
      <c r="M47" s="4"/>
      <c r="N47" s="4"/>
      <c r="O47" s="4"/>
    </row>
    <row r="48" spans="1:15" ht="12.75" customHeight="1">
      <c r="A48" s="78">
        <v>1.5</v>
      </c>
      <c r="B48" s="28">
        <f t="shared" si="7"/>
        <v>0.8999999999999968</v>
      </c>
      <c r="C48" s="28">
        <f t="shared" si="8"/>
        <v>141.10000000000005</v>
      </c>
      <c r="D48" s="135" t="s">
        <v>827</v>
      </c>
      <c r="E48" s="42"/>
      <c r="F48" s="42"/>
      <c r="G48" s="38">
        <f t="shared" si="9"/>
        <v>0.6604166666666667</v>
      </c>
      <c r="H48" s="38">
        <f t="shared" si="10"/>
        <v>0.6676388888888889</v>
      </c>
      <c r="I48" s="38">
        <f t="shared" si="11"/>
        <v>0.6758928571428572</v>
      </c>
      <c r="J48" s="38">
        <f t="shared" si="12"/>
        <v>0.6854166666666667</v>
      </c>
      <c r="K48" s="38">
        <f t="shared" si="13"/>
        <v>0.6965277777777777</v>
      </c>
      <c r="L48" s="44">
        <f t="shared" si="14"/>
        <v>41.599999999999994</v>
      </c>
      <c r="M48" s="4"/>
      <c r="N48" s="4"/>
      <c r="O48" s="4"/>
    </row>
    <row r="49" spans="1:15" ht="12.75" customHeight="1">
      <c r="A49" s="78">
        <v>0.9</v>
      </c>
      <c r="B49" s="28">
        <f t="shared" si="7"/>
        <v>-3.219646771412954E-15</v>
      </c>
      <c r="C49" s="28">
        <f t="shared" si="8"/>
        <v>142.00000000000006</v>
      </c>
      <c r="D49" s="34" t="s">
        <v>24</v>
      </c>
      <c r="E49" s="42"/>
      <c r="F49" s="42">
        <v>100</v>
      </c>
      <c r="G49" s="38">
        <f t="shared" si="9"/>
        <v>0.6627604166666667</v>
      </c>
      <c r="H49" s="38">
        <f t="shared" si="10"/>
        <v>0.6701388888888888</v>
      </c>
      <c r="I49" s="38">
        <f t="shared" si="11"/>
        <v>0.6785714285714286</v>
      </c>
      <c r="J49" s="38">
        <f t="shared" si="12"/>
        <v>0.688301282051282</v>
      </c>
      <c r="K49" s="38">
        <f t="shared" si="13"/>
        <v>0.6996527777777778</v>
      </c>
      <c r="L49" s="44">
        <f t="shared" si="14"/>
        <v>42.49999999999999</v>
      </c>
      <c r="M49" s="4"/>
      <c r="N49" s="4"/>
      <c r="O49" s="4"/>
    </row>
    <row r="50" spans="1:13" ht="12.75" customHeight="1">
      <c r="A50" s="28"/>
      <c r="B50" s="28"/>
      <c r="C50" s="28"/>
      <c r="D50" s="41"/>
      <c r="E50" s="29"/>
      <c r="F50" s="29"/>
      <c r="G50" s="29"/>
      <c r="H50" s="38"/>
      <c r="I50" s="38"/>
      <c r="J50" s="38"/>
      <c r="K50" s="38"/>
      <c r="L50" s="44"/>
      <c r="M50" s="4"/>
    </row>
    <row r="51" spans="1:13" ht="12.75" customHeight="1">
      <c r="A51" s="28"/>
      <c r="B51" s="28"/>
      <c r="C51" s="28"/>
      <c r="D51" s="41"/>
      <c r="E51" s="29"/>
      <c r="F51" s="65"/>
      <c r="G51" s="65"/>
      <c r="H51" s="38"/>
      <c r="I51" s="38"/>
      <c r="J51" s="38"/>
      <c r="K51" s="38"/>
      <c r="L51" s="44"/>
      <c r="M51" s="4"/>
    </row>
    <row r="52" spans="1:13" ht="12.75" customHeight="1">
      <c r="A52" s="28"/>
      <c r="B52" s="28"/>
      <c r="C52" s="28"/>
      <c r="D52" s="47"/>
      <c r="E52" s="29"/>
      <c r="F52" s="29"/>
      <c r="G52" s="29"/>
      <c r="H52" s="38"/>
      <c r="I52" s="38"/>
      <c r="J52" s="38"/>
      <c r="K52" s="38"/>
      <c r="L52" s="44"/>
      <c r="M52" s="4"/>
    </row>
    <row r="53" spans="1:13" ht="12.75" customHeight="1">
      <c r="A53" s="28"/>
      <c r="B53" s="28"/>
      <c r="C53" s="28"/>
      <c r="D53" s="41"/>
      <c r="E53" s="29"/>
      <c r="F53" s="29"/>
      <c r="G53" s="29"/>
      <c r="H53" s="29"/>
      <c r="I53" s="29"/>
      <c r="J53" s="29"/>
      <c r="K53" s="91"/>
      <c r="L53" s="44"/>
      <c r="M53" s="4"/>
    </row>
    <row r="54" spans="1:13" ht="12.75" customHeight="1">
      <c r="A54" s="28"/>
      <c r="B54" s="28"/>
      <c r="C54" s="28"/>
      <c r="D54" s="47"/>
      <c r="E54" s="29"/>
      <c r="F54" s="29"/>
      <c r="G54" s="29"/>
      <c r="H54" s="29"/>
      <c r="I54" s="29"/>
      <c r="J54" s="29"/>
      <c r="K54" s="91"/>
      <c r="L54" s="44"/>
      <c r="M54" s="4"/>
    </row>
    <row r="55" spans="1:13" ht="12.75" customHeight="1">
      <c r="A55" s="28"/>
      <c r="B55" s="28"/>
      <c r="C55" s="28"/>
      <c r="D55" s="41"/>
      <c r="E55" s="29"/>
      <c r="F55" s="29"/>
      <c r="G55" s="29"/>
      <c r="H55" s="29"/>
      <c r="I55" s="29"/>
      <c r="J55" s="29"/>
      <c r="K55" s="91"/>
      <c r="L55" s="44"/>
      <c r="M55" s="76"/>
    </row>
    <row r="56" spans="1:13" ht="12.75" customHeight="1">
      <c r="A56" s="28"/>
      <c r="B56" s="28"/>
      <c r="C56" s="28"/>
      <c r="D56" s="41"/>
      <c r="E56" s="29"/>
      <c r="F56" s="29"/>
      <c r="G56" s="29"/>
      <c r="H56" s="29"/>
      <c r="I56" s="29"/>
      <c r="J56" s="29"/>
      <c r="K56" s="91"/>
      <c r="L56" s="44"/>
      <c r="M56" s="76"/>
    </row>
    <row r="57" spans="1:13" ht="12.75" customHeight="1">
      <c r="A57" s="28"/>
      <c r="B57" s="28"/>
      <c r="C57" s="28"/>
      <c r="D57" s="41"/>
      <c r="E57" s="29"/>
      <c r="F57" s="29"/>
      <c r="G57" s="29"/>
      <c r="H57" s="29"/>
      <c r="I57" s="29"/>
      <c r="J57" s="29"/>
      <c r="K57" s="91"/>
      <c r="L57" s="44"/>
      <c r="M57" s="76"/>
    </row>
    <row r="58" spans="1:13" ht="12.75" customHeight="1">
      <c r="A58" s="28"/>
      <c r="B58" s="28"/>
      <c r="C58" s="28"/>
      <c r="D58" s="41"/>
      <c r="E58" s="29"/>
      <c r="F58" s="29"/>
      <c r="G58" s="29"/>
      <c r="H58" s="29"/>
      <c r="I58" s="29"/>
      <c r="J58" s="29"/>
      <c r="K58" s="91"/>
      <c r="L58" s="44"/>
      <c r="M58" s="76"/>
    </row>
    <row r="59" spans="1:13" ht="12.75" customHeight="1">
      <c r="A59" s="28"/>
      <c r="B59" s="28"/>
      <c r="C59" s="28"/>
      <c r="D59" s="41"/>
      <c r="E59" s="29"/>
      <c r="F59" s="29"/>
      <c r="G59" s="29"/>
      <c r="H59" s="29"/>
      <c r="I59" s="29"/>
      <c r="J59" s="29"/>
      <c r="K59" s="91"/>
      <c r="L59" s="44"/>
      <c r="M59" s="76"/>
    </row>
    <row r="60" spans="1:13" ht="12.75" customHeight="1">
      <c r="A60" s="28"/>
      <c r="B60" s="28"/>
      <c r="C60" s="28"/>
      <c r="D60" s="41"/>
      <c r="E60" s="29"/>
      <c r="F60" s="29"/>
      <c r="G60" s="29"/>
      <c r="H60" s="29"/>
      <c r="I60" s="29"/>
      <c r="J60" s="29"/>
      <c r="K60" s="91"/>
      <c r="L60" s="44"/>
      <c r="M60" s="76"/>
    </row>
    <row r="61" spans="1:13" ht="12.75" customHeight="1">
      <c r="A61" s="28"/>
      <c r="B61" s="28"/>
      <c r="C61" s="28"/>
      <c r="D61" s="41"/>
      <c r="E61" s="29"/>
      <c r="F61" s="29"/>
      <c r="G61" s="29"/>
      <c r="H61" s="29"/>
      <c r="I61" s="29"/>
      <c r="J61" s="29"/>
      <c r="K61" s="91"/>
      <c r="L61" s="44"/>
      <c r="M61" s="76"/>
    </row>
    <row r="62" spans="1:13" ht="12.75" customHeight="1">
      <c r="A62" s="28"/>
      <c r="B62" s="28"/>
      <c r="C62" s="28"/>
      <c r="D62" s="41"/>
      <c r="E62" s="29"/>
      <c r="F62" s="29"/>
      <c r="G62" s="29"/>
      <c r="H62" s="29"/>
      <c r="I62" s="29"/>
      <c r="J62" s="29"/>
      <c r="K62" s="91"/>
      <c r="L62" s="44"/>
      <c r="M62" s="76"/>
    </row>
    <row r="63" spans="1:12" ht="12.75" customHeight="1">
      <c r="A63" s="28"/>
      <c r="B63" s="28"/>
      <c r="C63" s="28"/>
      <c r="D63" s="41"/>
      <c r="E63" s="29"/>
      <c r="F63" s="29"/>
      <c r="G63" s="29"/>
      <c r="H63" s="29"/>
      <c r="I63" s="29"/>
      <c r="J63" s="29"/>
      <c r="K63" s="91"/>
      <c r="L63" s="44"/>
    </row>
    <row r="64" spans="1:12" ht="12.75" customHeight="1">
      <c r="A64" s="28"/>
      <c r="B64" s="28"/>
      <c r="C64" s="28"/>
      <c r="D64" s="41"/>
      <c r="E64" s="29"/>
      <c r="F64" s="29"/>
      <c r="G64" s="29"/>
      <c r="H64" s="29"/>
      <c r="I64" s="29"/>
      <c r="J64" s="29"/>
      <c r="K64" s="91"/>
      <c r="L64" s="44"/>
    </row>
    <row r="65" spans="1:12" ht="12.75" customHeight="1">
      <c r="A65" s="28"/>
      <c r="B65" s="28"/>
      <c r="C65" s="28"/>
      <c r="D65" s="41"/>
      <c r="E65" s="29"/>
      <c r="F65" s="29"/>
      <c r="G65" s="29"/>
      <c r="H65" s="29"/>
      <c r="I65" s="29"/>
      <c r="J65" s="29"/>
      <c r="K65" s="91"/>
      <c r="L65" s="44"/>
    </row>
    <row r="66" spans="1:12" ht="12.75" customHeight="1">
      <c r="A66" s="28"/>
      <c r="B66" s="28"/>
      <c r="C66" s="28"/>
      <c r="D66" s="41"/>
      <c r="E66" s="29"/>
      <c r="F66" s="29"/>
      <c r="G66" s="29"/>
      <c r="H66" s="29"/>
      <c r="I66" s="29"/>
      <c r="J66" s="29"/>
      <c r="K66" s="91"/>
      <c r="L66" s="44"/>
    </row>
    <row r="67" spans="1:12" ht="12.75" customHeight="1">
      <c r="A67" s="2"/>
      <c r="B67" s="10"/>
      <c r="C67" s="10"/>
      <c r="D67" s="52"/>
      <c r="E67" s="10"/>
      <c r="F67" s="10"/>
      <c r="G67" s="10"/>
      <c r="H67" s="50"/>
      <c r="I67" s="50"/>
      <c r="J67" s="50"/>
      <c r="K67" s="17"/>
      <c r="L67" s="44"/>
    </row>
    <row r="68" spans="2:12" ht="12.75" customHeight="1">
      <c r="B68" s="17"/>
      <c r="C68" s="17"/>
      <c r="D68" s="49"/>
      <c r="E68" s="10"/>
      <c r="F68" s="10"/>
      <c r="G68" s="10"/>
      <c r="H68" s="50"/>
      <c r="I68" s="50"/>
      <c r="J68" s="50"/>
      <c r="K68" s="17"/>
      <c r="L68" s="44"/>
    </row>
    <row r="69" spans="2:12" ht="12.75" customHeight="1">
      <c r="B69" s="10"/>
      <c r="C69" s="17"/>
      <c r="D69" s="52"/>
      <c r="E69" s="10"/>
      <c r="F69" s="10"/>
      <c r="G69" s="10"/>
      <c r="H69" s="50"/>
      <c r="I69" s="50"/>
      <c r="J69" s="50"/>
      <c r="K69" s="17"/>
      <c r="L69" s="44"/>
    </row>
    <row r="70" spans="2:12" ht="12.75" customHeight="1">
      <c r="B70" s="10"/>
      <c r="C70" s="17"/>
      <c r="D70" s="52"/>
      <c r="E70" s="10"/>
      <c r="F70" s="10"/>
      <c r="G70" s="10"/>
      <c r="H70" s="50"/>
      <c r="I70" s="50"/>
      <c r="J70" s="50"/>
      <c r="K70" s="17"/>
      <c r="L70" s="44"/>
    </row>
    <row r="71" spans="2:13" ht="12.75" customHeight="1">
      <c r="B71" s="17"/>
      <c r="C71" s="17"/>
      <c r="D71" s="56"/>
      <c r="E71" s="10"/>
      <c r="F71" s="10"/>
      <c r="G71" s="10"/>
      <c r="H71" s="50"/>
      <c r="I71" s="50"/>
      <c r="J71" s="50"/>
      <c r="K71" s="17"/>
      <c r="L71" s="44"/>
      <c r="M71" s="3" t="s">
        <v>699</v>
      </c>
    </row>
    <row r="72" spans="2:12" ht="12.75" customHeight="1">
      <c r="B72" s="10"/>
      <c r="C72" s="79"/>
      <c r="D72" s="84"/>
      <c r="E72" s="10"/>
      <c r="F72" s="10"/>
      <c r="G72" s="10"/>
      <c r="H72" s="85"/>
      <c r="I72" s="85"/>
      <c r="J72" s="85"/>
      <c r="L72" s="44"/>
    </row>
    <row r="73" spans="2:12" ht="12.75" customHeight="1">
      <c r="B73" s="79"/>
      <c r="C73" s="79"/>
      <c r="D73" s="84"/>
      <c r="E73" s="10"/>
      <c r="F73" s="10"/>
      <c r="G73" s="10"/>
      <c r="H73" s="85"/>
      <c r="I73" s="85"/>
      <c r="J73" s="85"/>
      <c r="L73" s="44"/>
    </row>
    <row r="74" spans="2:12" ht="12.75" customHeight="1">
      <c r="B74" s="10"/>
      <c r="C74" s="79"/>
      <c r="D74" s="84"/>
      <c r="E74" s="10"/>
      <c r="F74" s="10"/>
      <c r="G74" s="10"/>
      <c r="H74" s="85"/>
      <c r="I74" s="85"/>
      <c r="J74" s="85"/>
      <c r="L74" s="44"/>
    </row>
    <row r="75" spans="2:12" ht="12.75" customHeight="1">
      <c r="B75" s="79"/>
      <c r="C75" s="79"/>
      <c r="D75" s="84"/>
      <c r="E75" s="10"/>
      <c r="F75" s="10"/>
      <c r="G75" s="10"/>
      <c r="H75" s="85"/>
      <c r="I75" s="85"/>
      <c r="J75" s="85"/>
      <c r="L75" s="44"/>
    </row>
    <row r="76" spans="2:12" ht="12.75" customHeight="1">
      <c r="B76" s="79"/>
      <c r="C76" s="79"/>
      <c r="D76" s="84"/>
      <c r="E76" s="10"/>
      <c r="F76" s="10"/>
      <c r="G76" s="10"/>
      <c r="H76" s="85"/>
      <c r="I76" s="85"/>
      <c r="J76" s="85"/>
      <c r="L76" s="44"/>
    </row>
    <row r="77" spans="3:12" ht="12.75" customHeight="1">
      <c r="C77" s="79"/>
      <c r="D77" s="84"/>
      <c r="E77" s="10"/>
      <c r="F77" s="10"/>
      <c r="G77" s="10"/>
      <c r="H77" s="85"/>
      <c r="I77" s="85"/>
      <c r="J77" s="85"/>
      <c r="L77" s="44"/>
    </row>
    <row r="78" spans="2:12" ht="12.75" customHeight="1">
      <c r="B78" s="79"/>
      <c r="C78" s="79"/>
      <c r="D78" s="88"/>
      <c r="E78" s="10"/>
      <c r="F78" s="10"/>
      <c r="G78" s="10"/>
      <c r="H78" s="85"/>
      <c r="I78" s="85"/>
      <c r="J78" s="85"/>
      <c r="L78" s="44"/>
    </row>
    <row r="79" spans="2:12" ht="12.75" customHeight="1">
      <c r="B79" s="17"/>
      <c r="C79" s="17"/>
      <c r="D79" s="52"/>
      <c r="E79" s="10"/>
      <c r="F79" s="10"/>
      <c r="G79" s="10"/>
      <c r="H79" s="53"/>
      <c r="I79" s="53"/>
      <c r="J79" s="53"/>
      <c r="L79" s="44"/>
    </row>
    <row r="80" spans="2:12" ht="12.75" customHeight="1">
      <c r="B80" s="17"/>
      <c r="C80" s="17"/>
      <c r="D80" s="52"/>
      <c r="E80" s="10"/>
      <c r="F80" s="10"/>
      <c r="G80" s="10"/>
      <c r="H80" s="53"/>
      <c r="I80" s="53"/>
      <c r="J80" s="53"/>
      <c r="L80" s="44"/>
    </row>
    <row r="81" spans="2:12" ht="12.75" customHeight="1">
      <c r="B81" s="10"/>
      <c r="C81" s="17"/>
      <c r="D81" s="52"/>
      <c r="E81" s="10"/>
      <c r="F81" s="10"/>
      <c r="G81" s="10"/>
      <c r="H81" s="53"/>
      <c r="I81" s="53"/>
      <c r="J81" s="53"/>
      <c r="L81" s="44"/>
    </row>
    <row r="82" ht="12.75" customHeight="1">
      <c r="L82" s="44"/>
    </row>
    <row r="83" spans="2:12" ht="12.75" customHeight="1">
      <c r="B83" s="17"/>
      <c r="C83" s="17"/>
      <c r="D83" s="49"/>
      <c r="E83" s="10"/>
      <c r="F83" s="10"/>
      <c r="G83" s="10"/>
      <c r="H83" s="53"/>
      <c r="I83" s="53"/>
      <c r="J83" s="53"/>
      <c r="L83" s="44"/>
    </row>
    <row r="84" spans="2:12" ht="12.75" customHeight="1">
      <c r="B84" s="17"/>
      <c r="C84" s="17"/>
      <c r="D84" s="52"/>
      <c r="E84" s="10"/>
      <c r="F84" s="10"/>
      <c r="G84" s="10"/>
      <c r="H84" s="53"/>
      <c r="I84" s="53"/>
      <c r="J84" s="53"/>
      <c r="L84" s="44"/>
    </row>
    <row r="85" spans="2:12" ht="12.75" customHeight="1">
      <c r="B85" s="17"/>
      <c r="C85" s="17"/>
      <c r="D85" s="52"/>
      <c r="E85" s="10"/>
      <c r="F85" s="10"/>
      <c r="G85" s="10"/>
      <c r="H85" s="53"/>
      <c r="I85" s="53"/>
      <c r="J85" s="53"/>
      <c r="L85" s="44"/>
    </row>
    <row r="86" spans="2:12" ht="12.75" customHeight="1">
      <c r="B86" s="17"/>
      <c r="C86" s="17"/>
      <c r="D86" s="52"/>
      <c r="E86" s="10"/>
      <c r="F86" s="10"/>
      <c r="G86" s="10"/>
      <c r="H86" s="53"/>
      <c r="I86" s="53"/>
      <c r="J86" s="53"/>
      <c r="L86" s="44"/>
    </row>
    <row r="87" spans="2:12" ht="12.75" customHeight="1">
      <c r="B87" s="17"/>
      <c r="C87" s="17"/>
      <c r="D87" s="56"/>
      <c r="E87" s="10"/>
      <c r="F87" s="5"/>
      <c r="G87" s="5"/>
      <c r="H87" s="53"/>
      <c r="I87" s="53"/>
      <c r="J87" s="53"/>
      <c r="L87" s="44"/>
    </row>
    <row r="88" spans="2:12" ht="12.75" customHeight="1">
      <c r="B88" s="17"/>
      <c r="C88" s="17"/>
      <c r="D88" s="52"/>
      <c r="E88" s="10"/>
      <c r="F88" s="10"/>
      <c r="G88" s="10"/>
      <c r="H88" s="53"/>
      <c r="I88" s="53"/>
      <c r="J88" s="53"/>
      <c r="L88" s="44"/>
    </row>
    <row r="89" spans="2:12" ht="12.75" customHeight="1">
      <c r="B89" s="10"/>
      <c r="C89" s="17"/>
      <c r="D89" s="52"/>
      <c r="E89" s="10"/>
      <c r="F89" s="10"/>
      <c r="G89" s="10"/>
      <c r="H89" s="10"/>
      <c r="I89" s="10"/>
      <c r="J89" s="10"/>
      <c r="L89" s="44"/>
    </row>
    <row r="90" spans="2:12" ht="12.75" customHeight="1">
      <c r="B90" s="17"/>
      <c r="C90" s="17"/>
      <c r="D90" s="52"/>
      <c r="E90" s="10"/>
      <c r="F90" s="10"/>
      <c r="G90" s="10"/>
      <c r="H90" s="53"/>
      <c r="I90" s="53"/>
      <c r="J90" s="53"/>
      <c r="L90" s="44"/>
    </row>
    <row r="91" spans="2:12" ht="12.75" customHeight="1">
      <c r="B91" s="17"/>
      <c r="C91" s="17"/>
      <c r="D91" s="56"/>
      <c r="E91" s="10"/>
      <c r="F91" s="5"/>
      <c r="G91" s="5"/>
      <c r="H91" s="53"/>
      <c r="I91" s="53"/>
      <c r="J91" s="53"/>
      <c r="L91" s="44"/>
    </row>
    <row r="92" spans="2:12" ht="12.75" customHeight="1">
      <c r="B92" s="10"/>
      <c r="C92" s="10"/>
      <c r="D92" s="52"/>
      <c r="E92" s="10"/>
      <c r="F92" s="10"/>
      <c r="G92" s="10"/>
      <c r="H92" s="53"/>
      <c r="I92" s="53"/>
      <c r="J92" s="53"/>
      <c r="L92" s="44"/>
    </row>
    <row r="93" ht="12.75" customHeight="1">
      <c r="L93" s="44"/>
    </row>
    <row r="94" ht="12.75" customHeight="1">
      <c r="L94" s="44"/>
    </row>
    <row r="95" ht="12.75" customHeight="1">
      <c r="L95" s="44"/>
    </row>
    <row r="96" ht="12.75" customHeight="1">
      <c r="L96" s="44"/>
    </row>
    <row r="97" ht="12.75" customHeight="1">
      <c r="L97" s="44"/>
    </row>
    <row r="98" ht="12.75" customHeight="1">
      <c r="L98" s="44"/>
    </row>
    <row r="99" ht="12.75" customHeight="1">
      <c r="L99" s="44"/>
    </row>
    <row r="100" ht="12.75" customHeight="1">
      <c r="L100" s="44"/>
    </row>
    <row r="101" ht="12.75" customHeight="1">
      <c r="L101" s="44"/>
    </row>
    <row r="102" ht="12.75" customHeight="1">
      <c r="L102" s="44"/>
    </row>
    <row r="103" ht="12.75" customHeight="1">
      <c r="L103" s="44"/>
    </row>
    <row r="104" ht="12.75" customHeight="1">
      <c r="L104" s="44"/>
    </row>
    <row r="105" ht="12.75" customHeight="1">
      <c r="L105" s="44"/>
    </row>
    <row r="106" ht="12.75" customHeight="1">
      <c r="L106" s="44"/>
    </row>
    <row r="107" ht="12.75" customHeight="1">
      <c r="L107" s="44"/>
    </row>
    <row r="108" ht="12.75" customHeight="1">
      <c r="L108" s="44"/>
    </row>
    <row r="109" ht="12.75" customHeight="1">
      <c r="L109" s="44"/>
    </row>
    <row r="110" ht="12.75" customHeight="1">
      <c r="L110" s="44"/>
    </row>
    <row r="111" ht="12.75" customHeight="1">
      <c r="L111" s="44"/>
    </row>
    <row r="112" ht="12.75" customHeight="1">
      <c r="L112" s="44"/>
    </row>
    <row r="113" ht="12.75" customHeight="1">
      <c r="L113" s="44"/>
    </row>
    <row r="114" ht="12.75" customHeight="1">
      <c r="L114" s="44"/>
    </row>
    <row r="115" ht="12.75" customHeight="1">
      <c r="L115" s="44"/>
    </row>
    <row r="116" ht="12.75" customHeight="1">
      <c r="L116" s="44"/>
    </row>
    <row r="117" ht="12.75" customHeight="1">
      <c r="L117" s="44"/>
    </row>
    <row r="118" ht="12.75" customHeight="1">
      <c r="L118" s="44"/>
    </row>
    <row r="119" ht="12.75" customHeight="1">
      <c r="L119" s="44"/>
    </row>
    <row r="120" ht="12.75" customHeight="1">
      <c r="L120" s="44"/>
    </row>
    <row r="121" ht="12.75" customHeight="1">
      <c r="L121" s="44"/>
    </row>
    <row r="122" ht="12.75" customHeight="1">
      <c r="L122" s="44"/>
    </row>
    <row r="123" ht="12.75" customHeight="1">
      <c r="L123" s="44"/>
    </row>
    <row r="124" ht="12.75" customHeight="1">
      <c r="L124" s="44"/>
    </row>
    <row r="125" ht="12.75" customHeight="1">
      <c r="L125" s="44"/>
    </row>
    <row r="126" ht="12.75" customHeight="1">
      <c r="L126" s="44"/>
    </row>
    <row r="127" ht="12.75" customHeight="1">
      <c r="L127" s="44"/>
    </row>
    <row r="128" ht="12.75" customHeight="1">
      <c r="L128" s="44"/>
    </row>
    <row r="129" ht="12.75" customHeight="1">
      <c r="L129" s="44"/>
    </row>
    <row r="130" ht="12.75" customHeight="1">
      <c r="L130" s="44"/>
    </row>
    <row r="131" ht="12.75" customHeight="1">
      <c r="L131" s="44"/>
    </row>
    <row r="132" ht="12.75" customHeight="1">
      <c r="L132" s="44"/>
    </row>
    <row r="133" ht="12.75" customHeight="1">
      <c r="L133" s="44"/>
    </row>
    <row r="134" ht="12.75" customHeight="1">
      <c r="L134" s="44"/>
    </row>
    <row r="135" ht="12.75" customHeight="1">
      <c r="L135" s="44"/>
    </row>
    <row r="136" ht="12.75" customHeight="1">
      <c r="L136" s="44"/>
    </row>
    <row r="137" ht="12.75" customHeight="1">
      <c r="L137" s="44"/>
    </row>
    <row r="138" ht="12.75" customHeight="1">
      <c r="L138" s="44"/>
    </row>
    <row r="139" ht="12.75" customHeight="1">
      <c r="L139" s="44"/>
    </row>
    <row r="140" ht="12.75" customHeight="1">
      <c r="L140" s="44"/>
    </row>
    <row r="141" ht="12.75" customHeight="1">
      <c r="L141" s="44"/>
    </row>
    <row r="142" ht="12.75" customHeight="1">
      <c r="L142" s="44"/>
    </row>
    <row r="143" ht="12.75" customHeight="1">
      <c r="L143" s="44"/>
    </row>
    <row r="144" ht="12.75" customHeight="1">
      <c r="L144" s="44"/>
    </row>
    <row r="145" ht="12.75" customHeight="1">
      <c r="L145" s="44"/>
    </row>
    <row r="146" ht="12.75" customHeight="1">
      <c r="L146" s="44"/>
    </row>
    <row r="147" ht="12.75" customHeight="1">
      <c r="L147" s="44"/>
    </row>
    <row r="148" ht="12.75" customHeight="1">
      <c r="L148" s="44"/>
    </row>
    <row r="149" ht="12.75" customHeight="1">
      <c r="L149" s="44"/>
    </row>
    <row r="150" ht="12.75" customHeight="1">
      <c r="L150" s="44"/>
    </row>
    <row r="151" ht="12.75" customHeight="1">
      <c r="L151" s="44"/>
    </row>
    <row r="152" ht="12.75" customHeight="1">
      <c r="L152" s="44"/>
    </row>
    <row r="153" ht="12.75" customHeight="1">
      <c r="L153" s="44"/>
    </row>
    <row r="154" ht="12.75" customHeight="1">
      <c r="L154" s="44"/>
    </row>
    <row r="155" ht="12.75" customHeight="1">
      <c r="L155" s="44"/>
    </row>
    <row r="156" ht="12.75" customHeight="1">
      <c r="L156" s="44"/>
    </row>
    <row r="157" ht="12.75" customHeight="1">
      <c r="L157" s="44"/>
    </row>
    <row r="158" ht="12.75" customHeight="1">
      <c r="L158" s="44"/>
    </row>
    <row r="159" ht="12.75" customHeight="1">
      <c r="L159" s="44"/>
    </row>
    <row r="160" ht="12.75" customHeight="1">
      <c r="L160" s="44"/>
    </row>
    <row r="161" ht="12.75" customHeight="1">
      <c r="L161" s="44"/>
    </row>
    <row r="162" ht="12.75" customHeight="1">
      <c r="L162" s="44"/>
    </row>
    <row r="163" ht="12.75" customHeight="1">
      <c r="L163" s="44"/>
    </row>
    <row r="164" ht="12.75" customHeight="1">
      <c r="L164" s="44"/>
    </row>
    <row r="165" ht="12.75" customHeight="1">
      <c r="L165" s="44"/>
    </row>
    <row r="166" ht="12.75" customHeight="1">
      <c r="L166" s="44"/>
    </row>
    <row r="167" ht="12.75" customHeight="1">
      <c r="L167" s="44"/>
    </row>
    <row r="168" ht="12.75" customHeight="1">
      <c r="L168" s="44"/>
    </row>
    <row r="169" ht="12.75" customHeight="1">
      <c r="L169" s="44"/>
    </row>
    <row r="170" ht="12.75" customHeight="1">
      <c r="L170" s="44"/>
    </row>
    <row r="171" ht="12.75" customHeight="1">
      <c r="L171" s="44"/>
    </row>
    <row r="172" ht="12.75" customHeight="1">
      <c r="L172" s="44"/>
    </row>
    <row r="173" ht="12.75" customHeight="1">
      <c r="L173" s="44"/>
    </row>
    <row r="174" ht="12.75" customHeight="1">
      <c r="L174" s="44"/>
    </row>
    <row r="175" ht="12.75" customHeight="1">
      <c r="L175" s="44"/>
    </row>
    <row r="176" ht="12.75" customHeight="1">
      <c r="L176" s="44"/>
    </row>
    <row r="177" ht="12.75" customHeight="1">
      <c r="L177" s="44"/>
    </row>
    <row r="178" ht="12.75" customHeight="1">
      <c r="L178" s="44"/>
    </row>
    <row r="179" ht="12.75" customHeight="1">
      <c r="L179" s="44"/>
    </row>
    <row r="180" ht="12.75" customHeight="1">
      <c r="L180" s="44"/>
    </row>
    <row r="181" ht="12.75" customHeight="1">
      <c r="L181" s="44"/>
    </row>
    <row r="182" ht="12.75" customHeight="1">
      <c r="L182" s="44"/>
    </row>
    <row r="183" ht="12.75" customHeight="1">
      <c r="L183" s="44"/>
    </row>
    <row r="184" ht="12.75" customHeight="1">
      <c r="L184" s="44"/>
    </row>
    <row r="185" ht="12.75" customHeight="1">
      <c r="L185" s="44"/>
    </row>
    <row r="186" ht="12.75" customHeight="1">
      <c r="L186" s="44"/>
    </row>
    <row r="187" ht="12.75" customHeight="1">
      <c r="L187" s="44"/>
    </row>
    <row r="188" ht="12.75" customHeight="1">
      <c r="L188" s="44"/>
    </row>
    <row r="189" ht="12.75" customHeight="1">
      <c r="L189" s="44"/>
    </row>
    <row r="190" ht="12.75" customHeight="1">
      <c r="L190" s="44"/>
    </row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</sheetData>
  <sheetProtection/>
  <mergeCells count="7">
    <mergeCell ref="C5:G5"/>
    <mergeCell ref="H6:K6"/>
    <mergeCell ref="A1:K1"/>
    <mergeCell ref="L1:M1"/>
    <mergeCell ref="A2:K2"/>
    <mergeCell ref="A3:K3"/>
    <mergeCell ref="A4:K4"/>
  </mergeCells>
  <printOptions horizontalCentered="1"/>
  <pageMargins left="0.39375" right="0.39375" top="0.39375" bottom="0.39375" header="0.5118055555555556" footer="0.39375"/>
  <pageSetup fitToHeight="1" fitToWidth="1" horizontalDpi="300" verticalDpi="300" orientation="portrait" paperSize="9" scale="88" r:id="rId1"/>
  <headerFooter alignWithMargins="0">
    <oddFooter>&amp;L&amp;F   &amp;D  &amp;T&amp;R&amp;8Les communes en lettres majuscules sont des 
chefs-lieux de cantons, sous-préfectures ou préfectures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42"/>
  <sheetViews>
    <sheetView zoomScalePageLayoutView="0" workbookViewId="0" topLeftCell="A1">
      <selection activeCell="D15" sqref="D15"/>
    </sheetView>
  </sheetViews>
  <sheetFormatPr defaultColWidth="11.421875" defaultRowHeight="12.75"/>
  <cols>
    <col min="1" max="1" width="20.28125" style="136" customWidth="1"/>
    <col min="2" max="2" width="5.8515625" style="0" customWidth="1"/>
    <col min="3" max="3" width="28.140625" style="0" customWidth="1"/>
    <col min="4" max="4" width="28.00390625" style="0" customWidth="1"/>
    <col min="5" max="5" width="8.28125" style="0" customWidth="1"/>
    <col min="6" max="6" width="3.421875" style="0" customWidth="1"/>
    <col min="7" max="7" width="7.421875" style="137" customWidth="1"/>
    <col min="8" max="8" width="25.421875" style="0" customWidth="1"/>
    <col min="9" max="9" width="7.7109375" style="138" customWidth="1"/>
    <col min="10" max="10" width="5.7109375" style="139" customWidth="1"/>
    <col min="11" max="11" width="8.28125" style="137" customWidth="1"/>
    <col min="12" max="12" width="25.140625" style="140" customWidth="1"/>
    <col min="13" max="13" width="9.00390625" style="137" customWidth="1"/>
    <col min="15" max="15" width="25.7109375" style="0" customWidth="1"/>
  </cols>
  <sheetData>
    <row r="3" spans="1:11" ht="12.75">
      <c r="A3" s="220" t="s">
        <v>0</v>
      </c>
      <c r="B3" s="220"/>
      <c r="C3" s="220"/>
      <c r="D3" s="220"/>
      <c r="E3" s="220"/>
      <c r="F3" s="220"/>
      <c r="G3" s="141"/>
      <c r="H3" s="141"/>
      <c r="I3" s="142"/>
      <c r="J3" s="143"/>
      <c r="K3" s="141"/>
    </row>
    <row r="4" spans="1:9" ht="12.75">
      <c r="A4" s="221" t="s">
        <v>83</v>
      </c>
      <c r="B4" s="222"/>
      <c r="C4" s="222"/>
      <c r="D4" s="222"/>
      <c r="E4" s="222"/>
      <c r="F4" s="222"/>
      <c r="I4" s="144"/>
    </row>
    <row r="5" spans="1:9" ht="12.75">
      <c r="A5" s="221" t="s">
        <v>700</v>
      </c>
      <c r="B5" s="222"/>
      <c r="C5" s="222"/>
      <c r="D5" s="222"/>
      <c r="E5" s="222"/>
      <c r="F5" s="222"/>
      <c r="H5" s="137"/>
      <c r="I5" s="144"/>
    </row>
    <row r="6" spans="1:13" ht="12.75">
      <c r="A6" s="145"/>
      <c r="B6" s="137"/>
      <c r="C6" s="137"/>
      <c r="D6" s="137"/>
      <c r="E6" s="137"/>
      <c r="F6" s="137"/>
      <c r="G6" s="146"/>
      <c r="H6" s="147" t="s">
        <v>25</v>
      </c>
      <c r="I6" s="140"/>
      <c r="J6" s="137" t="s">
        <v>26</v>
      </c>
      <c r="K6" s="146"/>
      <c r="L6" s="148" t="s">
        <v>27</v>
      </c>
      <c r="M6" s="144"/>
    </row>
    <row r="7" spans="3:13" ht="12.75">
      <c r="C7" s="149"/>
      <c r="G7" s="150" t="s">
        <v>28</v>
      </c>
      <c r="I7" s="151" t="s">
        <v>29</v>
      </c>
      <c r="J7" s="137"/>
      <c r="K7" s="150" t="s">
        <v>28</v>
      </c>
      <c r="L7" s="137" t="s">
        <v>30</v>
      </c>
      <c r="M7" s="152" t="s">
        <v>29</v>
      </c>
    </row>
    <row r="8" spans="1:13" ht="12.75">
      <c r="A8" s="145">
        <v>39277</v>
      </c>
      <c r="C8" s="153" t="s">
        <v>73</v>
      </c>
      <c r="E8" s="154">
        <v>8</v>
      </c>
      <c r="F8" s="155" t="s">
        <v>5</v>
      </c>
      <c r="G8" s="156"/>
      <c r="I8" s="140"/>
      <c r="J8" s="137"/>
      <c r="K8" s="156"/>
      <c r="L8" t="str">
        <f>C8</f>
        <v>St NICOLAS D'ALIERMONT</v>
      </c>
      <c r="M8" s="142"/>
    </row>
    <row r="9" spans="1:13" ht="12.75">
      <c r="A9" s="145">
        <v>39278</v>
      </c>
      <c r="B9" s="149" t="s">
        <v>31</v>
      </c>
      <c r="C9" t="str">
        <f>C8</f>
        <v>St NICOLAS D'ALIERMONT</v>
      </c>
      <c r="D9" t="s">
        <v>74</v>
      </c>
      <c r="E9" s="154">
        <f>'1 étap'!$H$5</f>
        <v>191.5</v>
      </c>
      <c r="F9" s="155" t="s">
        <v>5</v>
      </c>
      <c r="G9" s="156"/>
      <c r="H9" t="str">
        <f>'1 étap'!D32</f>
        <v>FORGES LES EAUX</v>
      </c>
      <c r="I9" s="142"/>
      <c r="J9" s="137">
        <v>1</v>
      </c>
      <c r="K9" s="156"/>
      <c r="L9" t="str">
        <f>$D$9</f>
        <v>MONTDIDIER</v>
      </c>
      <c r="M9" s="142"/>
    </row>
    <row r="10" spans="1:13" ht="12.75">
      <c r="A10" s="145">
        <v>39279</v>
      </c>
      <c r="B10" s="149" t="s">
        <v>32</v>
      </c>
      <c r="C10" t="str">
        <f>$D$9</f>
        <v>MONTDIDIER</v>
      </c>
      <c r="D10" t="s">
        <v>75</v>
      </c>
      <c r="E10" s="154">
        <f>'2 étap'!$H$5</f>
        <v>192</v>
      </c>
      <c r="F10" s="155" t="s">
        <v>5</v>
      </c>
      <c r="G10" s="156"/>
      <c r="H10" t="str">
        <f>'2 étap'!D39</f>
        <v>Jouy les Reims</v>
      </c>
      <c r="I10" s="142"/>
      <c r="J10" s="137">
        <v>2</v>
      </c>
      <c r="K10" s="156"/>
      <c r="L10" s="157" t="str">
        <f>$D$10</f>
        <v>CHALONS EN CHAMPAGNE</v>
      </c>
      <c r="M10" s="142"/>
    </row>
    <row r="11" spans="1:13" ht="12.75">
      <c r="A11" s="145">
        <v>39280</v>
      </c>
      <c r="B11" s="149" t="s">
        <v>33</v>
      </c>
      <c r="C11" s="157" t="str">
        <f>$D$10</f>
        <v>CHALONS EN CHAMPAGNE</v>
      </c>
      <c r="D11" t="s">
        <v>76</v>
      </c>
      <c r="E11" s="154">
        <f>'3 étap'!$H$5</f>
        <v>193.5</v>
      </c>
      <c r="F11" s="155" t="s">
        <v>5</v>
      </c>
      <c r="G11" s="156"/>
      <c r="H11" t="str">
        <f>'3 étap'!D33</f>
        <v>Belleville sur Meuse</v>
      </c>
      <c r="I11" s="142"/>
      <c r="J11" s="137">
        <v>3</v>
      </c>
      <c r="K11" s="156"/>
      <c r="L11" t="str">
        <f>$D$11</f>
        <v>PONT A MOUSSON</v>
      </c>
      <c r="M11" s="142"/>
    </row>
    <row r="12" spans="1:13" ht="12.75">
      <c r="A12" s="145">
        <v>39281</v>
      </c>
      <c r="B12" s="149" t="s">
        <v>34</v>
      </c>
      <c r="C12" s="157" t="str">
        <f>$D$11</f>
        <v>PONT A MOUSSON</v>
      </c>
      <c r="D12" t="s">
        <v>77</v>
      </c>
      <c r="E12" s="154">
        <f>'4 étap'!$H$5</f>
        <v>192.5</v>
      </c>
      <c r="F12" s="155" t="s">
        <v>5</v>
      </c>
      <c r="G12" s="156"/>
      <c r="H12" t="str">
        <f>'4 étap'!D33</f>
        <v>BADONVILLER</v>
      </c>
      <c r="I12" s="142"/>
      <c r="J12" s="137">
        <v>4</v>
      </c>
      <c r="K12" s="156"/>
      <c r="L12" t="str">
        <f>$D$12</f>
        <v>BARR</v>
      </c>
      <c r="M12" s="142"/>
    </row>
    <row r="13" spans="1:13" ht="12.75">
      <c r="A13" s="145">
        <v>39282</v>
      </c>
      <c r="B13" s="149" t="s">
        <v>35</v>
      </c>
      <c r="C13" t="str">
        <f>$D$12</f>
        <v>BARR</v>
      </c>
      <c r="D13" t="s">
        <v>78</v>
      </c>
      <c r="E13" s="154">
        <f>'5 étap'!$H$5</f>
        <v>192</v>
      </c>
      <c r="F13" s="155" t="s">
        <v>5</v>
      </c>
      <c r="G13" s="158"/>
      <c r="H13" t="str">
        <f>'5 étap'!D34</f>
        <v>ROUFFACH</v>
      </c>
      <c r="I13" s="142"/>
      <c r="J13" s="137">
        <v>5</v>
      </c>
      <c r="K13" s="156"/>
      <c r="L13" t="str">
        <f>$D$13</f>
        <v>DELL</v>
      </c>
      <c r="M13" s="142"/>
    </row>
    <row r="14" spans="1:13" ht="12.75">
      <c r="A14" s="145">
        <v>39283</v>
      </c>
      <c r="B14" s="149" t="s">
        <v>36</v>
      </c>
      <c r="C14" t="str">
        <f>$D$13</f>
        <v>DELL</v>
      </c>
      <c r="D14" t="s">
        <v>799</v>
      </c>
      <c r="E14" s="154">
        <f>'6 étap'!$H$5</f>
        <v>190</v>
      </c>
      <c r="F14" s="155" t="s">
        <v>5</v>
      </c>
      <c r="G14" s="156"/>
      <c r="H14" t="str">
        <f>'6 étap'!D31</f>
        <v>LE RUSSEY</v>
      </c>
      <c r="I14" s="142"/>
      <c r="J14" s="137">
        <v>6</v>
      </c>
      <c r="K14" s="156"/>
      <c r="L14" s="157" t="str">
        <f>$D$14</f>
        <v>VILLERS LE LAC</v>
      </c>
      <c r="M14" s="142"/>
    </row>
    <row r="15" spans="1:13" ht="12.75">
      <c r="A15" s="145">
        <v>39284</v>
      </c>
      <c r="B15" s="149" t="s">
        <v>37</v>
      </c>
      <c r="C15" s="157" t="str">
        <f>$D$14</f>
        <v>VILLERS LE LAC</v>
      </c>
      <c r="D15" t="s">
        <v>79</v>
      </c>
      <c r="E15" s="154">
        <f>'7 étap'!$H$5</f>
        <v>191</v>
      </c>
      <c r="F15" s="155" t="s">
        <v>5</v>
      </c>
      <c r="G15" s="156"/>
      <c r="H15" t="str">
        <f>'7 étap'!D24</f>
        <v>CHÂTEAU D'OEX</v>
      </c>
      <c r="I15" s="142"/>
      <c r="J15" s="137">
        <v>7</v>
      </c>
      <c r="K15" s="156"/>
      <c r="L15" t="str">
        <f>$D$15</f>
        <v>PUBLIER</v>
      </c>
      <c r="M15" s="142"/>
    </row>
    <row r="16" spans="1:13" ht="12.75">
      <c r="A16" s="145">
        <v>39285</v>
      </c>
      <c r="B16" s="149" t="s">
        <v>38</v>
      </c>
      <c r="C16" t="str">
        <f>$D$15</f>
        <v>PUBLIER</v>
      </c>
      <c r="D16" t="s">
        <v>307</v>
      </c>
      <c r="E16" s="154">
        <f>'8 étap'!$H$5</f>
        <v>183.5</v>
      </c>
      <c r="F16" s="155" t="s">
        <v>5</v>
      </c>
      <c r="G16" s="156"/>
      <c r="H16" t="str">
        <f>'8 étap'!D24</f>
        <v>Bourg St Maurice</v>
      </c>
      <c r="I16" s="142"/>
      <c r="J16" s="137">
        <v>8</v>
      </c>
      <c r="K16" s="156"/>
      <c r="L16" s="157" t="str">
        <f>$D$16</f>
        <v>BESSANS</v>
      </c>
      <c r="M16" s="142"/>
    </row>
    <row r="17" spans="1:13" ht="12.75">
      <c r="A17" s="145">
        <v>39286</v>
      </c>
      <c r="B17" s="149" t="s">
        <v>39</v>
      </c>
      <c r="C17" t="str">
        <f>$D$16</f>
        <v>BESSANS</v>
      </c>
      <c r="D17" t="s">
        <v>308</v>
      </c>
      <c r="E17" s="154">
        <f>'9 étap'!$H$5</f>
        <v>190</v>
      </c>
      <c r="F17" s="155" t="s">
        <v>5</v>
      </c>
      <c r="G17" s="156"/>
      <c r="H17" t="str">
        <f>'9 étap'!D20</f>
        <v>LA GRAVE</v>
      </c>
      <c r="I17" s="142"/>
      <c r="J17" s="137">
        <v>9</v>
      </c>
      <c r="K17" s="156"/>
      <c r="L17" t="str">
        <f>$D$17</f>
        <v>LA MURE</v>
      </c>
      <c r="M17" s="142"/>
    </row>
    <row r="18" spans="1:13" ht="12.75">
      <c r="A18" s="145">
        <v>39287</v>
      </c>
      <c r="B18" s="149" t="s">
        <v>40</v>
      </c>
      <c r="C18" t="str">
        <f>$D$17</f>
        <v>LA MURE</v>
      </c>
      <c r="D18" t="s">
        <v>80</v>
      </c>
      <c r="E18" s="154">
        <f>'10 étap'!$H$5</f>
        <v>194.5</v>
      </c>
      <c r="F18" s="155" t="s">
        <v>5</v>
      </c>
      <c r="G18" s="156"/>
      <c r="H18" t="str">
        <f>'10 étap'!D25</f>
        <v>ST LAURENT DU PONT</v>
      </c>
      <c r="I18" s="142"/>
      <c r="J18" s="137">
        <v>10</v>
      </c>
      <c r="K18" s="158"/>
      <c r="L18" t="str">
        <f>$D$18</f>
        <v>AMBERIEU</v>
      </c>
      <c r="M18" s="142"/>
    </row>
    <row r="19" spans="1:13" ht="12.75">
      <c r="A19" s="145">
        <v>39288</v>
      </c>
      <c r="B19" s="149" t="s">
        <v>41</v>
      </c>
      <c r="C19" t="str">
        <f>$D$18</f>
        <v>AMBERIEU</v>
      </c>
      <c r="D19" t="s">
        <v>81</v>
      </c>
      <c r="E19" s="154">
        <f>'11 étap'!$H$5</f>
        <v>190</v>
      </c>
      <c r="F19" s="155" t="s">
        <v>5</v>
      </c>
      <c r="G19" s="156"/>
      <c r="H19" t="str">
        <f>'11 étap'!D29</f>
        <v>SAINT GERMAIN DU PLAIN</v>
      </c>
      <c r="I19" s="142"/>
      <c r="J19" s="137">
        <v>11</v>
      </c>
      <c r="K19" s="158"/>
      <c r="L19" t="str">
        <f>$D$19</f>
        <v>MARSANNAY</v>
      </c>
      <c r="M19" s="142"/>
    </row>
    <row r="20" spans="1:13" ht="12.75">
      <c r="A20" s="145">
        <v>39289</v>
      </c>
      <c r="B20" s="149" t="s">
        <v>42</v>
      </c>
      <c r="C20" t="str">
        <f>$D$19</f>
        <v>MARSANNAY</v>
      </c>
      <c r="D20" t="s">
        <v>82</v>
      </c>
      <c r="E20" s="154">
        <f>'12 étap'!$H$5</f>
        <v>191.5</v>
      </c>
      <c r="F20" s="155" t="s">
        <v>5</v>
      </c>
      <c r="G20" s="156"/>
      <c r="H20" t="str">
        <f>'12 étap'!D30</f>
        <v>LORMES</v>
      </c>
      <c r="I20" s="142"/>
      <c r="J20" s="137">
        <v>12</v>
      </c>
      <c r="K20" s="158"/>
      <c r="L20" t="str">
        <f>$D$20</f>
        <v>St AMAND en Puisaye</v>
      </c>
      <c r="M20" s="142"/>
    </row>
    <row r="21" spans="1:13" ht="12.75">
      <c r="A21" s="145">
        <v>39290</v>
      </c>
      <c r="B21" s="149" t="s">
        <v>43</v>
      </c>
      <c r="C21" t="str">
        <f>$D$20</f>
        <v>St AMAND en Puisaye</v>
      </c>
      <c r="D21" t="s">
        <v>613</v>
      </c>
      <c r="E21" s="154">
        <f>'13 étap'!$H$5</f>
        <v>190</v>
      </c>
      <c r="F21" s="155" t="s">
        <v>5</v>
      </c>
      <c r="G21" s="156"/>
      <c r="H21" t="str">
        <f>'13 étap'!D26</f>
        <v>NEUVILLE aux BOIS</v>
      </c>
      <c r="I21" s="142"/>
      <c r="J21" s="137">
        <v>13</v>
      </c>
      <c r="K21" s="158"/>
      <c r="L21" s="157" t="str">
        <f>$D$21</f>
        <v>CHARTRES</v>
      </c>
      <c r="M21" s="142"/>
    </row>
    <row r="22" spans="1:13" ht="12.75">
      <c r="A22" s="145">
        <v>39291</v>
      </c>
      <c r="B22" s="149" t="s">
        <v>44</v>
      </c>
      <c r="C22" s="157" t="str">
        <f>$D$21</f>
        <v>CHARTRES</v>
      </c>
      <c r="D22" s="153" t="s">
        <v>24</v>
      </c>
      <c r="E22" s="154">
        <f>'14 étap'!$H$5</f>
        <v>142</v>
      </c>
      <c r="F22" s="155" t="s">
        <v>5</v>
      </c>
      <c r="G22" s="158"/>
      <c r="H22" t="str">
        <f>'14 étap'!D28</f>
        <v>La Bonneville sur Iton</v>
      </c>
      <c r="I22" s="142"/>
      <c r="J22" s="137">
        <v>14</v>
      </c>
      <c r="K22" s="158">
        <v>27300</v>
      </c>
      <c r="L22" t="str">
        <f>$D$22</f>
        <v>BERNAY</v>
      </c>
      <c r="M22" s="142"/>
    </row>
    <row r="23" spans="1:13" ht="12.75">
      <c r="A23" s="159"/>
      <c r="B23" s="149"/>
      <c r="D23" s="160"/>
      <c r="F23" s="155"/>
      <c r="G23" s="158"/>
      <c r="I23" s="140"/>
      <c r="J23" s="137"/>
      <c r="L23"/>
      <c r="M23" s="142"/>
    </row>
    <row r="24" spans="5:8" ht="12.75">
      <c r="E24" s="154">
        <f>SUM(E8:E23)</f>
        <v>2632</v>
      </c>
      <c r="F24" s="155" t="s">
        <v>5</v>
      </c>
      <c r="H24" s="161"/>
    </row>
    <row r="25" ht="12.75">
      <c r="H25" s="161"/>
    </row>
    <row r="26" ht="12.75">
      <c r="E26" s="154"/>
    </row>
    <row r="27" ht="12.75">
      <c r="D27" s="162"/>
    </row>
    <row r="28" spans="1:9" ht="12.75">
      <c r="A28" s="145"/>
      <c r="C28" s="155"/>
      <c r="D28" s="223" t="s">
        <v>45</v>
      </c>
      <c r="E28" s="223"/>
      <c r="F28" s="223"/>
      <c r="G28" s="223"/>
      <c r="H28" s="149" t="s">
        <v>46</v>
      </c>
      <c r="I28" s="138" t="s">
        <v>47</v>
      </c>
    </row>
    <row r="29" spans="1:9" ht="12.75">
      <c r="A29" s="145">
        <v>39278</v>
      </c>
      <c r="B29" s="149" t="s">
        <v>31</v>
      </c>
      <c r="C29" s="149" t="s">
        <v>48</v>
      </c>
      <c r="D29" t="str">
        <f aca="true" t="shared" si="0" ref="D29:D42">C9</f>
        <v>St NICOLAS D'ALIERMONT</v>
      </c>
      <c r="E29" s="157"/>
      <c r="I29" s="163">
        <f>'1 étap'!C32/2</f>
        <v>51.75</v>
      </c>
    </row>
    <row r="30" spans="1:9" ht="12.75">
      <c r="A30" s="145">
        <v>39279</v>
      </c>
      <c r="B30" s="149" t="s">
        <v>32</v>
      </c>
      <c r="C30" s="149" t="s">
        <v>48</v>
      </c>
      <c r="D30" t="str">
        <f t="shared" si="0"/>
        <v>MONTDIDIER</v>
      </c>
      <c r="I30" s="163">
        <f>'2 étap'!C39/2</f>
        <v>67.5</v>
      </c>
    </row>
    <row r="31" spans="1:9" ht="12.75">
      <c r="A31" s="145">
        <v>39280</v>
      </c>
      <c r="B31" s="149" t="s">
        <v>33</v>
      </c>
      <c r="C31" s="149" t="s">
        <v>48</v>
      </c>
      <c r="D31" t="str">
        <f t="shared" si="0"/>
        <v>CHALONS EN CHAMPAGNE</v>
      </c>
      <c r="I31" s="163">
        <f>'3 étap'!C33/2</f>
        <v>53.25</v>
      </c>
    </row>
    <row r="32" spans="1:9" ht="12.75">
      <c r="A32" s="145">
        <v>39281</v>
      </c>
      <c r="B32" s="149" t="s">
        <v>34</v>
      </c>
      <c r="C32" s="149" t="s">
        <v>48</v>
      </c>
      <c r="D32" t="str">
        <f t="shared" si="0"/>
        <v>PONT A MOUSSON</v>
      </c>
      <c r="I32" s="163">
        <f>'4 étap'!C33/2</f>
        <v>56.75</v>
      </c>
    </row>
    <row r="33" spans="1:9" ht="12.75">
      <c r="A33" s="145">
        <v>39282</v>
      </c>
      <c r="B33" s="149" t="s">
        <v>35</v>
      </c>
      <c r="C33" s="149" t="s">
        <v>48</v>
      </c>
      <c r="D33" t="str">
        <f t="shared" si="0"/>
        <v>BARR</v>
      </c>
      <c r="E33" s="157"/>
      <c r="I33" s="163">
        <f>'5 étap'!C34/2</f>
        <v>63.75</v>
      </c>
    </row>
    <row r="34" spans="1:9" ht="12.75">
      <c r="A34" s="145">
        <v>39283</v>
      </c>
      <c r="B34" s="149" t="s">
        <v>36</v>
      </c>
      <c r="C34" s="149" t="s">
        <v>48</v>
      </c>
      <c r="D34" t="str">
        <f t="shared" si="0"/>
        <v>DELL</v>
      </c>
      <c r="I34" s="163">
        <f>'6 étap'!C31/2</f>
        <v>55.5</v>
      </c>
    </row>
    <row r="35" spans="1:9" ht="12.75">
      <c r="A35" s="145">
        <v>39284</v>
      </c>
      <c r="B35" s="149" t="s">
        <v>37</v>
      </c>
      <c r="C35" s="149" t="s">
        <v>48</v>
      </c>
      <c r="D35" t="str">
        <f t="shared" si="0"/>
        <v>VILLERS LE LAC</v>
      </c>
      <c r="E35" s="157"/>
      <c r="I35" s="163">
        <f>'7 étap'!C24/2</f>
        <v>58.5</v>
      </c>
    </row>
    <row r="36" spans="1:9" ht="12.75">
      <c r="A36" s="145">
        <v>39285</v>
      </c>
      <c r="B36" s="149" t="s">
        <v>38</v>
      </c>
      <c r="C36" s="149" t="s">
        <v>48</v>
      </c>
      <c r="D36" t="str">
        <f t="shared" si="0"/>
        <v>PUBLIER</v>
      </c>
      <c r="I36" s="163">
        <f>'8 étap'!C24/2</f>
        <v>57.5</v>
      </c>
    </row>
    <row r="37" spans="1:9" ht="12.75">
      <c r="A37" s="145">
        <v>39286</v>
      </c>
      <c r="B37" s="149" t="s">
        <v>39</v>
      </c>
      <c r="C37" s="149" t="s">
        <v>48</v>
      </c>
      <c r="D37" t="str">
        <f t="shared" si="0"/>
        <v>BESSANS</v>
      </c>
      <c r="I37" s="163">
        <f>'9 étap'!C20/2</f>
        <v>48</v>
      </c>
    </row>
    <row r="38" spans="1:9" ht="12.75">
      <c r="A38" s="145">
        <v>39287</v>
      </c>
      <c r="B38" s="149" t="s">
        <v>40</v>
      </c>
      <c r="C38" s="149" t="s">
        <v>48</v>
      </c>
      <c r="D38" t="str">
        <f t="shared" si="0"/>
        <v>LA MURE</v>
      </c>
      <c r="I38" s="163">
        <f>'10 étap'!C25/2</f>
        <v>55.5</v>
      </c>
    </row>
    <row r="39" spans="1:9" ht="12.75">
      <c r="A39" s="145">
        <v>39288</v>
      </c>
      <c r="B39" s="149" t="s">
        <v>41</v>
      </c>
      <c r="C39" s="149" t="s">
        <v>48</v>
      </c>
      <c r="D39" t="str">
        <f t="shared" si="0"/>
        <v>AMBERIEU</v>
      </c>
      <c r="I39" s="163">
        <f>'11 étap'!C29/2</f>
        <v>55.5</v>
      </c>
    </row>
    <row r="40" spans="1:9" ht="12.75">
      <c r="A40" s="145">
        <v>39289</v>
      </c>
      <c r="B40" s="149" t="s">
        <v>42</v>
      </c>
      <c r="C40" s="149" t="s">
        <v>48</v>
      </c>
      <c r="D40" t="str">
        <f t="shared" si="0"/>
        <v>MARSANNAY</v>
      </c>
      <c r="E40" s="157"/>
      <c r="I40" s="163">
        <f>'12 étap'!C30/2</f>
        <v>57.25</v>
      </c>
    </row>
    <row r="41" spans="1:9" ht="12.75">
      <c r="A41" s="145">
        <v>39290</v>
      </c>
      <c r="B41" s="149" t="s">
        <v>43</v>
      </c>
      <c r="C41" s="149" t="s">
        <v>48</v>
      </c>
      <c r="D41" t="str">
        <f t="shared" si="0"/>
        <v>St AMAND en Puisaye</v>
      </c>
      <c r="I41" s="163">
        <f>'13 étap'!C26/2</f>
        <v>58.5</v>
      </c>
    </row>
    <row r="42" spans="1:9" ht="12.75">
      <c r="A42" s="145">
        <v>39291</v>
      </c>
      <c r="B42" s="149" t="s">
        <v>44</v>
      </c>
      <c r="C42" s="149" t="s">
        <v>48</v>
      </c>
      <c r="D42" t="str">
        <f t="shared" si="0"/>
        <v>CHARTRES</v>
      </c>
      <c r="I42" s="163">
        <f>'14 étap'!C28/2</f>
        <v>49.75</v>
      </c>
    </row>
  </sheetData>
  <sheetProtection/>
  <mergeCells count="4">
    <mergeCell ref="A3:F3"/>
    <mergeCell ref="A4:F4"/>
    <mergeCell ref="A5:F5"/>
    <mergeCell ref="D28:G28"/>
  </mergeCells>
  <printOptions horizontalCentered="1"/>
  <pageMargins left="0.39375" right="0.39375" top="0.39375" bottom="0.39375" header="0.5118055555555556" footer="0.39375"/>
  <pageSetup fitToHeight="1" fitToWidth="1" horizontalDpi="300" verticalDpi="300" orientation="landscape" paperSize="9" scale="77" r:id="rId1"/>
  <headerFooter alignWithMargins="0">
    <oddFooter>&amp;L&amp;F   &amp;D  &amp;T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117"/>
  <sheetViews>
    <sheetView zoomScalePageLayoutView="0" workbookViewId="0" topLeftCell="A42">
      <selection activeCell="D57" sqref="D57"/>
    </sheetView>
  </sheetViews>
  <sheetFormatPr defaultColWidth="11.421875" defaultRowHeight="12.75"/>
  <cols>
    <col min="1" max="1" width="11.421875" style="164" customWidth="1"/>
    <col min="2" max="2" width="11.421875" style="165" customWidth="1"/>
    <col min="3" max="3" width="11.421875" style="209" customWidth="1"/>
    <col min="4" max="4" width="48.7109375" style="146" customWidth="1"/>
    <col min="5" max="16384" width="11.421875" style="164" customWidth="1"/>
  </cols>
  <sheetData>
    <row r="1" spans="1:4" ht="12.75">
      <c r="A1" s="167" t="str">
        <f>'1 étap'!C5</f>
        <v>1ère étape :St NICOLAS    MONTDIDIER</v>
      </c>
      <c r="B1" s="168"/>
      <c r="C1" s="208"/>
      <c r="D1" s="148"/>
    </row>
    <row r="2" spans="1:4" s="171" customFormat="1" ht="12.75">
      <c r="A2" s="169"/>
      <c r="B2" s="169"/>
      <c r="C2" s="170">
        <f>'1 étap'!C8</f>
        <v>0</v>
      </c>
      <c r="D2" s="170" t="str">
        <f>'1 étap'!D8</f>
        <v>76 SEINE MARITIME</v>
      </c>
    </row>
    <row r="3" spans="1:4" s="171" customFormat="1" ht="12.75">
      <c r="A3" s="169"/>
      <c r="B3" s="169"/>
      <c r="C3" s="170">
        <f>'1 étap'!C9</f>
        <v>0</v>
      </c>
      <c r="D3" s="170" t="str">
        <f>'1 étap'!D9</f>
        <v>St NICOLAS D'ALIERMONT D56</v>
      </c>
    </row>
    <row r="4" spans="1:4" s="171" customFormat="1" ht="12.75">
      <c r="A4" s="169"/>
      <c r="B4" s="169"/>
      <c r="C4" s="170">
        <f>'1 étap'!C32</f>
        <v>103.5</v>
      </c>
      <c r="D4" s="170" t="str">
        <f>'1 étap'!D32</f>
        <v>FORGES LES EAUX</v>
      </c>
    </row>
    <row r="5" spans="1:4" s="171" customFormat="1" ht="12.75">
      <c r="A5" s="169"/>
      <c r="B5" s="169"/>
      <c r="C5" s="170">
        <f>'1 étap'!C36</f>
        <v>118.5</v>
      </c>
      <c r="D5" s="170" t="str">
        <f>'1 étap'!D36</f>
        <v>60 OISE</v>
      </c>
    </row>
    <row r="6" spans="1:4" s="171" customFormat="1" ht="12.75">
      <c r="A6" s="169"/>
      <c r="B6" s="169"/>
      <c r="C6" s="170">
        <f>'1 étap'!C48</f>
        <v>170.5</v>
      </c>
      <c r="D6" s="170" t="str">
        <f>'1 étap'!D48</f>
        <v>80 SOMME</v>
      </c>
    </row>
    <row r="7" spans="1:4" s="171" customFormat="1" ht="12.75">
      <c r="A7" s="169"/>
      <c r="B7" s="169"/>
      <c r="C7" s="170">
        <f>'1 étap'!C53</f>
        <v>190.5</v>
      </c>
      <c r="D7" s="170" t="str">
        <f>'1 étap'!D53</f>
        <v>MONTDIDIER</v>
      </c>
    </row>
    <row r="8" spans="1:4" s="171" customFormat="1" ht="12.75">
      <c r="A8" s="169"/>
      <c r="B8" s="169"/>
      <c r="C8" s="170"/>
      <c r="D8" s="170"/>
    </row>
    <row r="9" spans="1:4" s="171" customFormat="1" ht="12.75">
      <c r="A9" s="172" t="str">
        <f>'2 étap'!C5</f>
        <v>2ème étape :  MONTDIDIER   CHALONS EN CHAMPAGNE</v>
      </c>
      <c r="B9" s="173"/>
      <c r="C9" s="208"/>
      <c r="D9" s="148"/>
    </row>
    <row r="10" spans="3:4" ht="12.75">
      <c r="C10" s="170">
        <f>'2 étap'!C8</f>
        <v>0</v>
      </c>
      <c r="D10" s="170" t="str">
        <f>'2 étap'!D8</f>
        <v>80 SOMME</v>
      </c>
    </row>
    <row r="11" spans="3:4" ht="12.75">
      <c r="C11" s="170">
        <f>'2 étap'!C9</f>
        <v>0</v>
      </c>
      <c r="D11" s="170" t="str">
        <f>'2 étap'!D9</f>
        <v>MONTDIDIER depart décalé 10 Km</v>
      </c>
    </row>
    <row r="12" spans="3:4" ht="12.75">
      <c r="C12" s="170">
        <f>'2 étap'!C10</f>
        <v>0</v>
      </c>
      <c r="D12" s="170" t="str">
        <f>'2 étap'!D10</f>
        <v>60 OISE</v>
      </c>
    </row>
    <row r="13" spans="3:4" ht="12.75">
      <c r="C13" s="170">
        <f>'2 étap'!C19</f>
        <v>48.5</v>
      </c>
      <c r="D13" s="170" t="str">
        <f>'2 étap'!D19</f>
        <v>02 AISNE</v>
      </c>
    </row>
    <row r="14" spans="1:4" ht="12.75">
      <c r="A14" s="174"/>
      <c r="B14" s="174"/>
      <c r="C14" s="209">
        <f>'2 étap'!C35</f>
        <v>106</v>
      </c>
      <c r="D14" s="166" t="str">
        <f>'2 étap'!D35</f>
        <v>51 MARNE</v>
      </c>
    </row>
    <row r="15" spans="1:4" ht="12.75">
      <c r="A15" s="174"/>
      <c r="B15" s="174"/>
      <c r="C15" s="209">
        <f>'2 étap'!C39</f>
        <v>135</v>
      </c>
      <c r="D15" s="166" t="str">
        <f>'2 étap'!D39</f>
        <v>Jouy les Reims</v>
      </c>
    </row>
    <row r="16" spans="1:4" ht="12.75">
      <c r="A16" s="174"/>
      <c r="B16" s="174"/>
      <c r="C16" s="209">
        <f>'2 étap'!C49</f>
        <v>192</v>
      </c>
      <c r="D16" s="166" t="str">
        <f>'2 étap'!D49</f>
        <v>CHALONS EN CHAMPAGNE</v>
      </c>
    </row>
    <row r="17" spans="1:4" ht="12.75">
      <c r="A17" s="174"/>
      <c r="B17" s="174"/>
      <c r="D17" s="166"/>
    </row>
    <row r="18" spans="1:4" ht="12.75">
      <c r="A18" s="172" t="str">
        <f>'3 étap'!C5</f>
        <v>3ème étape  CHALONS EN CHAMPAGNE    PONT A MOUSSON</v>
      </c>
      <c r="C18" s="208"/>
      <c r="D18" s="148"/>
    </row>
    <row r="19" spans="3:4" ht="12.75">
      <c r="C19" s="170">
        <f>'3 étap'!C8</f>
        <v>0</v>
      </c>
      <c r="D19" s="170" t="str">
        <f>'3 étap'!D8</f>
        <v>51 MARNE</v>
      </c>
    </row>
    <row r="20" spans="3:4" ht="12.75">
      <c r="C20" s="170">
        <f>'3 étap'!C9</f>
        <v>0</v>
      </c>
      <c r="D20" s="170" t="str">
        <f>'3 étap'!D9</f>
        <v>CHALONS EN CHAMPAGNE
Départ décalé 12 Km</v>
      </c>
    </row>
    <row r="21" spans="3:4" ht="12.75">
      <c r="C21" s="209">
        <f>'3 étap'!C19</f>
        <v>57.5</v>
      </c>
      <c r="D21" s="166" t="str">
        <f>'3 étap'!D19</f>
        <v>55 MEUSE</v>
      </c>
    </row>
    <row r="22" spans="3:4" ht="12.75">
      <c r="C22" s="209">
        <f>'3 étap'!C21</f>
        <v>62.5</v>
      </c>
      <c r="D22" s="166" t="str">
        <f>'3 étap'!D21</f>
        <v>51 MARNE</v>
      </c>
    </row>
    <row r="23" spans="3:4" ht="12.75">
      <c r="C23" s="209">
        <f>'3 étap'!C23</f>
        <v>67.5</v>
      </c>
      <c r="D23" s="166" t="str">
        <f>'3 étap'!D23</f>
        <v>55 MEUSE</v>
      </c>
    </row>
    <row r="24" spans="3:4" ht="12.75">
      <c r="C24" s="209">
        <f>'3 étap'!C33</f>
        <v>106.5</v>
      </c>
      <c r="D24" s="166" t="str">
        <f>'3 étap'!D33</f>
        <v>Belleville sur Meuse</v>
      </c>
    </row>
    <row r="25" spans="3:4" ht="12.75">
      <c r="C25" s="209">
        <f>'3 étap'!C45</f>
        <v>167</v>
      </c>
      <c r="D25" s="166" t="str">
        <f>'3 étap'!D45</f>
        <v>54 MEURTHE ET MOSELLE</v>
      </c>
    </row>
    <row r="26" spans="3:4" ht="12.75">
      <c r="C26" s="209">
        <f>'3 étap'!C52</f>
        <v>194</v>
      </c>
      <c r="D26" s="166" t="str">
        <f>'3 étap'!D52</f>
        <v>PONT A MOUSSON</v>
      </c>
    </row>
    <row r="27" ht="12.75">
      <c r="D27" s="166"/>
    </row>
    <row r="28" spans="1:4" ht="12.75">
      <c r="A28" s="172" t="str">
        <f>'4 étap'!C5</f>
        <v>4ème étape :PONT A MOUSSON   BARR</v>
      </c>
      <c r="C28" s="208"/>
      <c r="D28" s="148"/>
    </row>
    <row r="29" spans="3:4" ht="12.75">
      <c r="C29" s="170">
        <f>'4 étap'!C8</f>
        <v>0</v>
      </c>
      <c r="D29" s="170" t="str">
        <f>'4 étap'!D8</f>
        <v>54 MEURTHE ET MOSELLE</v>
      </c>
    </row>
    <row r="30" spans="3:4" ht="12.75">
      <c r="C30" s="170">
        <f>'4 étap'!C9</f>
        <v>0</v>
      </c>
      <c r="D30" s="170" t="str">
        <f>'4 étap'!D9</f>
        <v>PONT A MOUSSON D 120</v>
      </c>
    </row>
    <row r="31" spans="3:4" ht="12.75">
      <c r="C31" s="170">
        <f>'4 étap'!C13</f>
        <v>23.5</v>
      </c>
      <c r="D31" s="170" t="str">
        <f>'4 étap'!D13</f>
        <v>57 MOSELLE</v>
      </c>
    </row>
    <row r="32" spans="3:4" ht="12.75">
      <c r="C32" s="170">
        <f>'4 étap'!C29</f>
        <v>93</v>
      </c>
      <c r="D32" s="170" t="str">
        <f>'4 étap'!D29</f>
        <v>54 MEURTHE ET MOSELLE</v>
      </c>
    </row>
    <row r="33" spans="3:4" ht="12.75">
      <c r="C33" s="209">
        <f>'4 étap'!C33</f>
        <v>113.5</v>
      </c>
      <c r="D33" s="166" t="str">
        <f>'4 étap'!D33</f>
        <v>BADONVILLER</v>
      </c>
    </row>
    <row r="34" spans="3:4" ht="12.75">
      <c r="C34" s="209">
        <f>'4 étap'!C37</f>
        <v>123</v>
      </c>
      <c r="D34" s="166" t="str">
        <f>'4 étap'!D37</f>
        <v>88 VOSGES</v>
      </c>
    </row>
    <row r="35" spans="3:4" ht="12.75">
      <c r="C35" s="209">
        <f>'4 étap'!C42</f>
        <v>145.5</v>
      </c>
      <c r="D35" s="166" t="str">
        <f>'4 étap'!D42</f>
        <v>67 BAS RHIN</v>
      </c>
    </row>
    <row r="36" spans="3:4" ht="12.75">
      <c r="C36" s="209">
        <f>'4 étap'!C53</f>
        <v>192.5</v>
      </c>
      <c r="D36" s="166" t="str">
        <f>'4 étap'!D53</f>
        <v>BARR</v>
      </c>
    </row>
    <row r="37" ht="12.75">
      <c r="D37" s="166"/>
    </row>
    <row r="38" spans="1:4" ht="12.75">
      <c r="A38" s="172" t="str">
        <f>'5 étap'!C5</f>
        <v>5ème étape : BARR  DELLE</v>
      </c>
      <c r="C38" s="208"/>
      <c r="D38" s="148"/>
    </row>
    <row r="39" spans="1:4" ht="12.75">
      <c r="A39" s="172"/>
      <c r="C39" s="170">
        <f>'5 étap'!C8</f>
        <v>0</v>
      </c>
      <c r="D39" s="170" t="str">
        <f>'5 étap'!D8</f>
        <v>67 BAS RHIN</v>
      </c>
    </row>
    <row r="40" spans="1:4" ht="12.75">
      <c r="A40" s="172"/>
      <c r="C40" s="209">
        <f>'5 étap'!C9</f>
        <v>0</v>
      </c>
      <c r="D40" s="166" t="str">
        <f>'5 étap'!D9</f>
        <v>BARR
Départ décalé 7 Km</v>
      </c>
    </row>
    <row r="41" spans="1:4" ht="12.75">
      <c r="A41" s="172"/>
      <c r="C41" s="209">
        <f>'5 étap'!C16</f>
        <v>21.5</v>
      </c>
      <c r="D41" s="166" t="str">
        <f>'5 étap'!D16</f>
        <v>68 HAUT RHIN</v>
      </c>
    </row>
    <row r="42" spans="1:4" ht="12.75">
      <c r="A42" s="172"/>
      <c r="C42" s="209">
        <f>'5 étap'!C23</f>
        <v>62</v>
      </c>
      <c r="D42" s="166" t="str">
        <f>'5 étap'!D23</f>
        <v>88 VOSGES </v>
      </c>
    </row>
    <row r="43" spans="1:4" ht="12.75">
      <c r="A43" s="172"/>
      <c r="C43" s="209">
        <f>'5 étap'!C25</f>
        <v>83</v>
      </c>
      <c r="D43" s="166" t="str">
        <f>'5 étap'!D25</f>
        <v>68 HAUT RHIN </v>
      </c>
    </row>
    <row r="44" spans="3:4" ht="12.75">
      <c r="C44" s="209">
        <f>'5 étap'!C34</f>
        <v>127.5</v>
      </c>
      <c r="D44" s="166" t="str">
        <f>'5 étap'!D34</f>
        <v>ROUFFACH</v>
      </c>
    </row>
    <row r="45" spans="3:4" ht="12.75">
      <c r="C45" s="209">
        <f>'5 étap'!C51</f>
        <v>179.5</v>
      </c>
      <c r="D45" s="166" t="str">
        <f>'5 étap'!D51</f>
        <v>90 TERRITOIRE DE BELFORT </v>
      </c>
    </row>
    <row r="46" spans="3:4" ht="12.75">
      <c r="C46" s="209">
        <f>'5 étap'!C55</f>
        <v>192</v>
      </c>
      <c r="D46" s="166" t="str">
        <f>'5 étap'!D55</f>
        <v>DELLE</v>
      </c>
    </row>
    <row r="47" ht="12.75">
      <c r="D47" s="166"/>
    </row>
    <row r="48" spans="1:4" ht="12.75">
      <c r="A48" s="172" t="str">
        <f>'6 étap'!C5</f>
        <v>6ème étape : DELLE VILLERS LE LAC</v>
      </c>
      <c r="C48" s="208"/>
      <c r="D48" s="148"/>
    </row>
    <row r="49" spans="3:4" ht="12.75">
      <c r="C49" s="170">
        <f>'6 étap'!C8</f>
        <v>0</v>
      </c>
      <c r="D49" s="170" t="str">
        <f>'6 étap'!D8</f>
        <v>90 TERRITOIRE DE BELFORT </v>
      </c>
    </row>
    <row r="50" spans="3:4" ht="12.75">
      <c r="C50" s="209">
        <f>'6 étap'!C9</f>
        <v>0</v>
      </c>
      <c r="D50" s="146" t="str">
        <f>'6 étap'!D9</f>
        <v>DELLE D 26</v>
      </c>
    </row>
    <row r="51" spans="3:4" ht="12.75">
      <c r="C51" s="209">
        <f>'6 étap'!C12</f>
        <v>11</v>
      </c>
      <c r="D51" s="146" t="str">
        <f>'6 étap'!D12</f>
        <v>25 DOUBS</v>
      </c>
    </row>
    <row r="52" spans="3:4" ht="12.75">
      <c r="C52" s="209">
        <f>'6 étap'!C31</f>
        <v>111</v>
      </c>
      <c r="D52" s="146" t="str">
        <f>'6 étap'!D31</f>
        <v>LE RUSSEY</v>
      </c>
    </row>
    <row r="53" spans="3:4" ht="12.75">
      <c r="C53" s="209">
        <f>'6 étap'!C54</f>
        <v>190</v>
      </c>
      <c r="D53" s="166" t="str">
        <f>'6 étap'!D54</f>
        <v>Villers le Lac</v>
      </c>
    </row>
    <row r="54" ht="12.75">
      <c r="D54" s="166"/>
    </row>
    <row r="55" spans="1:4" ht="12.75">
      <c r="A55" s="172" t="str">
        <f>'7 étap'!C5</f>
        <v>7ème étape : VILLERS LE LAC     PUBLIER</v>
      </c>
      <c r="C55" s="208"/>
      <c r="D55" s="148"/>
    </row>
    <row r="56" spans="1:4" s="171" customFormat="1" ht="12.75">
      <c r="A56" s="169"/>
      <c r="B56" s="175"/>
      <c r="C56" s="170">
        <f>'7 étap'!C8</f>
        <v>0</v>
      </c>
      <c r="D56" s="170" t="str">
        <f>'7 étap'!D8</f>
        <v>25 DOUBS</v>
      </c>
    </row>
    <row r="57" spans="1:4" s="171" customFormat="1" ht="12.75">
      <c r="A57" s="169"/>
      <c r="B57" s="175"/>
      <c r="C57" s="170">
        <f>'7 étap'!C9</f>
        <v>0</v>
      </c>
      <c r="D57" s="176" t="str">
        <f>'7 étap'!D9</f>
        <v>VILLERS LE LAC
Départ décalé 45 Km</v>
      </c>
    </row>
    <row r="58" spans="1:4" s="171" customFormat="1" ht="12.75">
      <c r="A58" s="169"/>
      <c r="B58" s="175"/>
      <c r="C58" s="170">
        <f>'7 étap'!C11</f>
        <v>9</v>
      </c>
      <c r="D58" s="176" t="str">
        <f>'7 étap'!D11</f>
        <v>Frontière SUISSE (Grande Rue)</v>
      </c>
    </row>
    <row r="59" spans="1:4" s="171" customFormat="1" ht="12.75">
      <c r="A59" s="169"/>
      <c r="B59" s="175"/>
      <c r="C59" s="176">
        <f>'7 étap'!C24</f>
        <v>117</v>
      </c>
      <c r="D59" s="176" t="str">
        <f>'7 étap'!D24</f>
        <v>CHÂTEAU D'OEX</v>
      </c>
    </row>
    <row r="60" spans="1:4" s="171" customFormat="1" ht="12.75">
      <c r="A60" s="169"/>
      <c r="B60" s="175"/>
      <c r="C60" s="170">
        <f>'7 étap'!C32</f>
        <v>169</v>
      </c>
      <c r="D60" s="176" t="str">
        <f>'7 étap'!D32</f>
        <v>Frontière FRANçAISE</v>
      </c>
    </row>
    <row r="61" spans="1:4" s="171" customFormat="1" ht="12.75">
      <c r="A61" s="169"/>
      <c r="B61" s="175"/>
      <c r="C61" s="170">
        <f>'7 étap'!C33</f>
        <v>169</v>
      </c>
      <c r="D61" s="176" t="str">
        <f>'7 étap'!D33</f>
        <v>74 HAUTE SAVOIE</v>
      </c>
    </row>
    <row r="62" spans="1:4" s="171" customFormat="1" ht="12.75">
      <c r="A62" s="169"/>
      <c r="B62" s="175"/>
      <c r="C62" s="170">
        <f>'7 étap'!C37</f>
        <v>191</v>
      </c>
      <c r="D62" s="176" t="str">
        <f>'7 étap'!D37</f>
        <v>PUBLIER</v>
      </c>
    </row>
    <row r="63" spans="1:4" s="171" customFormat="1" ht="12.75">
      <c r="A63" s="169"/>
      <c r="B63" s="175"/>
      <c r="C63" s="170"/>
      <c r="D63" s="176"/>
    </row>
    <row r="64" spans="1:4" s="171" customFormat="1" ht="12.75">
      <c r="A64" s="172" t="str">
        <f>'8 étap'!C5</f>
        <v>8ème étape : PUBLIER  - BESSANS</v>
      </c>
      <c r="B64" s="175"/>
      <c r="C64" s="208"/>
      <c r="D64" s="148"/>
    </row>
    <row r="65" spans="3:4" ht="12.75">
      <c r="C65" s="170">
        <f>'8 étap'!C8</f>
        <v>0</v>
      </c>
      <c r="D65" s="170" t="str">
        <f>'8 étap'!D8</f>
        <v>74 HAUTE SAVOIE</v>
      </c>
    </row>
    <row r="66" spans="3:4" ht="12.75">
      <c r="C66" s="209">
        <f>'8 étap'!C9</f>
        <v>0</v>
      </c>
      <c r="D66" s="166" t="str">
        <f>'8 étap'!D9</f>
        <v>PUBLIER départ décalé 54 km</v>
      </c>
    </row>
    <row r="67" spans="3:4" ht="12.75">
      <c r="C67" s="209">
        <f>'8 étap'!C17</f>
        <v>32.5</v>
      </c>
      <c r="D67" s="166" t="str">
        <f>'8 étap'!D17</f>
        <v>73 SAVOIE</v>
      </c>
    </row>
    <row r="68" spans="3:4" ht="12.75">
      <c r="C68" s="209">
        <f>'8 étap'!C24</f>
        <v>115</v>
      </c>
      <c r="D68" s="166" t="str">
        <f>'8 étap'!D24</f>
        <v>Bourg St Maurice</v>
      </c>
    </row>
    <row r="69" spans="3:4" ht="12.75">
      <c r="C69" s="209">
        <f>'8 étap'!C32</f>
        <v>183.5</v>
      </c>
      <c r="D69" s="166" t="str">
        <f>'8 étap'!D32</f>
        <v>BESSANS</v>
      </c>
    </row>
    <row r="70" ht="12.75">
      <c r="D70" s="166"/>
    </row>
    <row r="71" spans="1:4" ht="12.75">
      <c r="A71" s="172" t="str">
        <f>'9 étap'!C5</f>
        <v>9ème étape :BESSANS    LA MURE</v>
      </c>
      <c r="C71" s="208"/>
      <c r="D71" s="148"/>
    </row>
    <row r="72" spans="1:4" ht="12.75">
      <c r="A72" s="171"/>
      <c r="C72" s="170">
        <f>'9 étap'!C8</f>
        <v>0</v>
      </c>
      <c r="D72" s="170" t="str">
        <f>'9 étap'!D8</f>
        <v>73 SAVOIE</v>
      </c>
    </row>
    <row r="73" spans="1:4" ht="12.75">
      <c r="A73" s="171"/>
      <c r="C73" s="209">
        <f>'9 étap'!C9</f>
        <v>0</v>
      </c>
      <c r="D73" s="166" t="str">
        <f>'9 étap'!D9</f>
        <v>BESSANS D 902
Départ décalé 10 Km</v>
      </c>
    </row>
    <row r="74" spans="1:4" ht="12.75">
      <c r="A74" s="171"/>
      <c r="C74" s="209">
        <f>'9 étap'!C18</f>
        <v>77.5</v>
      </c>
      <c r="D74" s="166" t="str">
        <f>'9 étap'!D18</f>
        <v>05 HAUTES ALPES</v>
      </c>
    </row>
    <row r="75" spans="1:4" ht="12.75">
      <c r="A75" s="171"/>
      <c r="C75" s="209">
        <f>'9 étap'!C20</f>
        <v>96</v>
      </c>
      <c r="D75" s="166" t="str">
        <f>'9 étap'!D20</f>
        <v>LA GRAVE</v>
      </c>
    </row>
    <row r="76" spans="1:4" ht="12.75">
      <c r="A76" s="171"/>
      <c r="C76" s="209">
        <f>'9 étap'!C23</f>
        <v>104</v>
      </c>
      <c r="D76" s="166" t="str">
        <f>'9 étap'!D23</f>
        <v>38 ISERE</v>
      </c>
    </row>
    <row r="77" spans="1:4" ht="12.75">
      <c r="A77" s="171"/>
      <c r="C77" s="209">
        <f>'9 étap'!C35</f>
        <v>190</v>
      </c>
      <c r="D77" s="166" t="str">
        <f>'9 étap'!D35</f>
        <v>LA MURE</v>
      </c>
    </row>
    <row r="78" spans="1:4" ht="12.75">
      <c r="A78" s="171"/>
      <c r="D78" s="166"/>
    </row>
    <row r="79" spans="1:4" ht="12.75">
      <c r="A79" s="172" t="str">
        <f>'10 étap'!C5</f>
        <v>10ème étape : LA MURE -  AMBERIEU</v>
      </c>
      <c r="C79" s="208"/>
      <c r="D79" s="148"/>
    </row>
    <row r="80" spans="1:4" ht="12.75">
      <c r="A80" s="177"/>
      <c r="B80" s="175"/>
      <c r="C80" s="170">
        <f>'10 étap'!C8</f>
        <v>0</v>
      </c>
      <c r="D80" s="170" t="str">
        <f>'10 étap'!D8</f>
        <v>38 ISERE</v>
      </c>
    </row>
    <row r="81" spans="3:4" ht="12.75">
      <c r="C81" s="209">
        <f>'10 étap'!C9</f>
        <v>0</v>
      </c>
      <c r="D81" s="166" t="str">
        <f>'10 étap'!D9</f>
        <v>La MURE 
Départ décalé 8 Km</v>
      </c>
    </row>
    <row r="82" spans="1:4" ht="12.75">
      <c r="A82" s="178"/>
      <c r="B82" s="179"/>
      <c r="C82" s="209">
        <f>'10 étap'!C25</f>
        <v>111</v>
      </c>
      <c r="D82" s="166" t="str">
        <f>'10 étap'!D25</f>
        <v>ST LAURENT DU PONT</v>
      </c>
    </row>
    <row r="83" spans="1:4" ht="12.75">
      <c r="A83" s="178"/>
      <c r="B83" s="179"/>
      <c r="C83" s="209">
        <f>'10 étap'!C30</f>
        <v>117.5</v>
      </c>
      <c r="D83" s="166" t="str">
        <f>'10 étap'!D30</f>
        <v>73 SAVOIE</v>
      </c>
    </row>
    <row r="84" spans="1:4" ht="12.75">
      <c r="A84" s="178"/>
      <c r="B84" s="179"/>
      <c r="C84" s="209">
        <f>'10 étap'!C36</f>
        <v>142.5</v>
      </c>
      <c r="D84" s="166" t="str">
        <f>'10 étap'!D36</f>
        <v>38 ISERE</v>
      </c>
    </row>
    <row r="85" spans="1:4" ht="12.75">
      <c r="A85" s="178"/>
      <c r="B85" s="179"/>
      <c r="C85" s="209">
        <f>'10 étap'!C38</f>
        <v>146</v>
      </c>
      <c r="D85" s="166" t="str">
        <f>'10 étap'!D38</f>
        <v>01 AIN</v>
      </c>
    </row>
    <row r="86" spans="1:4" ht="12.75">
      <c r="A86" s="178"/>
      <c r="B86" s="179"/>
      <c r="C86" s="209">
        <f>'10 étap'!C48</f>
        <v>194.5</v>
      </c>
      <c r="D86" s="166" t="str">
        <f>'10 étap'!D48</f>
        <v>AMBERIEU en BUGEY</v>
      </c>
    </row>
    <row r="87" spans="1:4" ht="12.75">
      <c r="A87" s="178"/>
      <c r="B87" s="179"/>
      <c r="C87" s="208"/>
      <c r="D87" s="148"/>
    </row>
    <row r="88" spans="1:4" ht="12.75">
      <c r="A88" s="172" t="str">
        <f>'11 étap'!C5</f>
        <v>11ème  étape :  AMBERIEU – MARSANNAY</v>
      </c>
      <c r="B88" s="168"/>
      <c r="C88" s="208"/>
      <c r="D88" s="148"/>
    </row>
    <row r="89" spans="1:4" ht="12.75">
      <c r="A89" s="169"/>
      <c r="B89" s="180"/>
      <c r="C89" s="170">
        <f>'11 étap'!C8</f>
        <v>0</v>
      </c>
      <c r="D89" s="170" t="str">
        <f>'11 étap'!D8</f>
        <v>01 AIN</v>
      </c>
    </row>
    <row r="90" spans="1:4" ht="12.75">
      <c r="A90" s="169"/>
      <c r="B90" s="180"/>
      <c r="C90" s="170">
        <f>'11 étap'!C9</f>
        <v>0</v>
      </c>
      <c r="D90" s="176" t="str">
        <f>'11 étap'!D9</f>
        <v>AMBERIEU en BUGEY D904</v>
      </c>
    </row>
    <row r="91" spans="1:4" ht="12.75">
      <c r="A91" s="169"/>
      <c r="B91" s="180"/>
      <c r="C91" s="170">
        <f>'11 étap'!C26</f>
        <v>88</v>
      </c>
      <c r="D91" s="176" t="str">
        <f>'11 étap'!D26</f>
        <v>71 SAONE ET LOIRE</v>
      </c>
    </row>
    <row r="92" spans="1:4" ht="12.75">
      <c r="A92" s="169"/>
      <c r="B92" s="173"/>
      <c r="C92" s="170">
        <f>'11 étap'!C29</f>
        <v>111</v>
      </c>
      <c r="D92" s="176" t="str">
        <f>'11 étap'!D29</f>
        <v>SAINT GERMAIN DU PLAIN</v>
      </c>
    </row>
    <row r="93" spans="1:4" ht="12.75">
      <c r="A93" s="169"/>
      <c r="B93" s="173"/>
      <c r="C93" s="170">
        <f>'11 étap'!C43</f>
        <v>147.5</v>
      </c>
      <c r="D93" s="176" t="str">
        <f>'11 étap'!D43</f>
        <v>21 COTE D'OR</v>
      </c>
    </row>
    <row r="94" spans="1:4" ht="12.75">
      <c r="A94" s="169"/>
      <c r="B94" s="173"/>
      <c r="C94" s="170">
        <f>'11 étap'!C55</f>
        <v>190</v>
      </c>
      <c r="D94" s="176" t="str">
        <f>'11 étap'!D55</f>
        <v>Marsannay La Côte</v>
      </c>
    </row>
    <row r="95" spans="1:4" ht="12.75">
      <c r="A95" s="181"/>
      <c r="B95" s="173"/>
      <c r="C95" s="208"/>
      <c r="D95" s="148"/>
    </row>
    <row r="96" spans="1:4" ht="12.75">
      <c r="A96" s="172" t="str">
        <f>'12 étap'!C5</f>
        <v>12ème  étape MARSANNAY LA COTE -  St AMAND EN PUISAYE</v>
      </c>
      <c r="B96" s="173"/>
      <c r="C96" s="208"/>
      <c r="D96" s="148"/>
    </row>
    <row r="97" spans="3:4" ht="12.75">
      <c r="C97" s="170">
        <f>'12 étap'!C8</f>
        <v>0</v>
      </c>
      <c r="D97" s="170" t="str">
        <f>'12 étap'!D8</f>
        <v>21 COTE D'OR</v>
      </c>
    </row>
    <row r="98" spans="3:4" ht="12.75">
      <c r="C98" s="170">
        <f>'12 étap'!C9</f>
        <v>0</v>
      </c>
      <c r="D98" s="170" t="str">
        <f>'12 étap'!D9</f>
        <v>Marsannay La Côte
Départ décalé 5Km</v>
      </c>
    </row>
    <row r="99" spans="3:4" ht="12.75">
      <c r="C99" s="170">
        <f>'12 étap'!C27</f>
        <v>84.5</v>
      </c>
      <c r="D99" s="170" t="str">
        <f>'12 étap'!D27</f>
        <v>58 NIEVRE </v>
      </c>
    </row>
    <row r="100" spans="3:4" ht="12.75">
      <c r="C100" s="170">
        <f>'12 étap'!C30</f>
        <v>114.5</v>
      </c>
      <c r="D100" s="170" t="str">
        <f>'12 étap'!D30</f>
        <v>LORMES</v>
      </c>
    </row>
    <row r="101" spans="3:4" ht="12.75">
      <c r="C101" s="170">
        <f>'12 étap'!C44</f>
        <v>191.5</v>
      </c>
      <c r="D101" s="170" t="str">
        <f>'12 étap'!D44</f>
        <v>SAINT AMAND EN PUISAYE</v>
      </c>
    </row>
    <row r="102" spans="3:4" ht="12.75">
      <c r="C102" s="208"/>
      <c r="D102" s="148"/>
    </row>
    <row r="103" spans="1:4" ht="12.75">
      <c r="A103" s="172" t="str">
        <f>'13 étap'!C5</f>
        <v>13ème  étape :  St AMAND en PUISAYE -  CHARTRES</v>
      </c>
      <c r="C103" s="208"/>
      <c r="D103" s="148"/>
    </row>
    <row r="104" spans="1:4" ht="12.75">
      <c r="A104" s="182"/>
      <c r="C104" s="170">
        <f>'13 étap'!C8</f>
        <v>0</v>
      </c>
      <c r="D104" s="170" t="str">
        <f>'13 étap'!D8</f>
        <v>58 NIEVRE</v>
      </c>
    </row>
    <row r="105" spans="1:4" ht="12.75">
      <c r="A105" s="182"/>
      <c r="C105" s="170">
        <f>'13 étap'!C9</f>
        <v>0</v>
      </c>
      <c r="D105" s="170" t="str">
        <f>'13 étap'!D9</f>
        <v>St AMAND en PUISAYE D 957</v>
      </c>
    </row>
    <row r="106" spans="1:4" ht="12.75">
      <c r="A106" s="182"/>
      <c r="C106" s="170">
        <f>'13 étap'!C12</f>
        <v>18.5</v>
      </c>
      <c r="D106" s="170" t="str">
        <f>'13 étap'!D12</f>
        <v>18 CHER</v>
      </c>
    </row>
    <row r="107" spans="1:4" ht="12.75">
      <c r="A107" s="182"/>
      <c r="C107" s="170">
        <f>'13 étap'!C14</f>
        <v>21.5</v>
      </c>
      <c r="D107" s="170" t="str">
        <f>'13 étap'!D14</f>
        <v>45 LOIRET</v>
      </c>
    </row>
    <row r="108" spans="1:4" ht="12.75">
      <c r="A108" s="182"/>
      <c r="C108" s="170">
        <f>'13 étap'!C26</f>
        <v>117</v>
      </c>
      <c r="D108" s="170" t="str">
        <f>'13 étap'!D26</f>
        <v>NEUVILLE aux BOIS</v>
      </c>
    </row>
    <row r="109" spans="1:4" ht="12.75">
      <c r="A109" s="182"/>
      <c r="C109" s="170">
        <f>'13 étap'!C32</f>
        <v>132</v>
      </c>
      <c r="D109" s="170" t="str">
        <f>'13 étap'!D32</f>
        <v>28 EURE et LOIR</v>
      </c>
    </row>
    <row r="110" spans="1:4" ht="12.75">
      <c r="A110" s="182"/>
      <c r="C110" s="170">
        <f>'13 étap'!C41</f>
        <v>190</v>
      </c>
      <c r="D110" s="170" t="str">
        <f>'13 étap'!D41</f>
        <v>CHARTRES</v>
      </c>
    </row>
    <row r="111" spans="3:4" ht="12.75">
      <c r="C111" s="208"/>
      <c r="D111" s="148"/>
    </row>
    <row r="112" spans="1:4" s="184" customFormat="1" ht="12.75">
      <c r="A112" s="172" t="str">
        <f>'14 étap'!C5</f>
        <v>14ème  étape : CHARTRES  BERNAY</v>
      </c>
      <c r="B112" s="183"/>
      <c r="C112" s="208"/>
      <c r="D112" s="148"/>
    </row>
    <row r="113" spans="3:4" ht="12.75">
      <c r="C113" s="170">
        <f>'14 étap'!C8</f>
        <v>0</v>
      </c>
      <c r="D113" s="170" t="str">
        <f>'14 étap'!D8</f>
        <v>28 EURE ET LOIR</v>
      </c>
    </row>
    <row r="114" spans="3:4" ht="12.75">
      <c r="C114" s="209">
        <f>'14 étap'!C9</f>
        <v>0</v>
      </c>
      <c r="D114" s="166" t="str">
        <f>'14 étap'!D9</f>
        <v>CHARTRES D6</v>
      </c>
    </row>
    <row r="115" spans="3:4" ht="12.75">
      <c r="C115" s="209">
        <f>'14 étap'!C22</f>
        <v>63.5</v>
      </c>
      <c r="D115" s="166" t="str">
        <f>'14 étap'!D22</f>
        <v>27 EURE</v>
      </c>
    </row>
    <row r="116" spans="3:4" ht="12.75">
      <c r="C116" s="209">
        <f>'14 étap'!C28</f>
        <v>99.5</v>
      </c>
      <c r="D116" s="166" t="str">
        <f>'14 étap'!D28</f>
        <v>La Bonneville sur Iton</v>
      </c>
    </row>
    <row r="117" spans="3:4" ht="12.75">
      <c r="C117" s="209">
        <f>'14 étap'!C49</f>
        <v>142.00000000000006</v>
      </c>
      <c r="D117" s="166" t="str">
        <f>'14 étap'!D49</f>
        <v>BERNAY</v>
      </c>
    </row>
  </sheetData>
  <sheetProtection/>
  <printOptions horizontalCentered="1"/>
  <pageMargins left="0.7875" right="0.7875" top="0.9840277777777778" bottom="0.984027777777778" header="0.5118055555555556" footer="0.5118055555555556"/>
  <pageSetup horizontalDpi="300" verticalDpi="300" orientation="portrait" paperSize="9" scale="60" r:id="rId1"/>
  <headerFooter alignWithMargins="0">
    <oddFooter>&amp;L&amp;F   &amp;D  &amp;T</oddFooter>
  </headerFooter>
  <rowBreaks count="1" manualBreakCount="1">
    <brk id="87" max="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B162"/>
  <sheetViews>
    <sheetView zoomScale="75" zoomScaleNormal="75" zoomScalePageLayoutView="0" workbookViewId="0" topLeftCell="A13">
      <selection activeCell="A34" sqref="A34"/>
    </sheetView>
  </sheetViews>
  <sheetFormatPr defaultColWidth="11.421875" defaultRowHeight="12.75"/>
  <cols>
    <col min="1" max="1" width="57.7109375" style="161" customWidth="1"/>
    <col min="2" max="2" width="56.421875" style="164" customWidth="1"/>
    <col min="3" max="16384" width="11.421875" style="164" customWidth="1"/>
  </cols>
  <sheetData>
    <row r="1" ht="18">
      <c r="A1" s="185" t="s">
        <v>49</v>
      </c>
    </row>
    <row r="3" ht="12.75">
      <c r="A3" s="161" t="s">
        <v>53</v>
      </c>
    </row>
    <row r="4" spans="1:2" s="171" customFormat="1" ht="12.75">
      <c r="A4" s="186"/>
      <c r="B4" s="171" t="s">
        <v>111</v>
      </c>
    </row>
    <row r="5" spans="1:2" s="171" customFormat="1" ht="12.75">
      <c r="A5" s="187"/>
      <c r="B5" s="171" t="s">
        <v>165</v>
      </c>
    </row>
    <row r="6" spans="1:2" s="171" customFormat="1" ht="12.75">
      <c r="A6" s="186"/>
      <c r="B6" s="171" t="s">
        <v>164</v>
      </c>
    </row>
    <row r="7" s="171" customFormat="1" ht="12.75">
      <c r="A7" s="186"/>
    </row>
    <row r="8" s="171" customFormat="1" ht="12.75">
      <c r="A8" s="186" t="s">
        <v>55</v>
      </c>
    </row>
    <row r="9" spans="1:2" s="171" customFormat="1" ht="12.75">
      <c r="A9" s="186"/>
      <c r="B9" s="171" t="s">
        <v>165</v>
      </c>
    </row>
    <row r="10" spans="1:2" s="171" customFormat="1" ht="12.75">
      <c r="A10" s="186"/>
      <c r="B10" s="171" t="s">
        <v>709</v>
      </c>
    </row>
    <row r="11" spans="1:2" s="171" customFormat="1" ht="12.75">
      <c r="A11" s="187"/>
      <c r="B11" s="171" t="s">
        <v>214</v>
      </c>
    </row>
    <row r="12" s="171" customFormat="1" ht="12.75">
      <c r="A12" s="186"/>
    </row>
    <row r="13" s="171" customFormat="1" ht="12.75">
      <c r="A13" s="186" t="s">
        <v>57</v>
      </c>
    </row>
    <row r="14" spans="1:2" s="171" customFormat="1" ht="12.75">
      <c r="A14" s="186"/>
      <c r="B14" s="171" t="s">
        <v>214</v>
      </c>
    </row>
    <row r="15" spans="1:2" s="171" customFormat="1" ht="12.75">
      <c r="A15" s="186"/>
      <c r="B15" s="171" t="s">
        <v>230</v>
      </c>
    </row>
    <row r="16" spans="1:2" s="171" customFormat="1" ht="12.75">
      <c r="A16" s="186"/>
      <c r="B16" s="171" t="s">
        <v>753</v>
      </c>
    </row>
    <row r="17" s="171" customFormat="1" ht="12.75">
      <c r="A17" s="186"/>
    </row>
    <row r="18" s="171" customFormat="1" ht="12.75">
      <c r="A18" s="186" t="s">
        <v>58</v>
      </c>
    </row>
    <row r="19" spans="1:2" s="171" customFormat="1" ht="12.75">
      <c r="A19" s="187"/>
      <c r="B19" s="171" t="s">
        <v>721</v>
      </c>
    </row>
    <row r="20" spans="1:2" s="171" customFormat="1" ht="12.75">
      <c r="A20" s="186"/>
      <c r="B20" s="171" t="s">
        <v>708</v>
      </c>
    </row>
    <row r="21" spans="1:2" s="171" customFormat="1" ht="12.75">
      <c r="A21" s="173"/>
      <c r="B21" s="171" t="s">
        <v>358</v>
      </c>
    </row>
    <row r="22" spans="1:2" s="171" customFormat="1" ht="12.75">
      <c r="A22" s="186"/>
      <c r="B22" s="171" t="s">
        <v>359</v>
      </c>
    </row>
    <row r="23" s="171" customFormat="1" ht="12.75">
      <c r="A23" s="186"/>
    </row>
    <row r="24" s="171" customFormat="1" ht="12.75">
      <c r="A24" s="186" t="s">
        <v>61</v>
      </c>
    </row>
    <row r="25" spans="1:2" s="171" customFormat="1" ht="12.75">
      <c r="A25" s="186"/>
      <c r="B25" s="171" t="s">
        <v>359</v>
      </c>
    </row>
    <row r="26" spans="1:2" s="171" customFormat="1" ht="12.75">
      <c r="A26" s="186"/>
      <c r="B26" s="171" t="s">
        <v>727</v>
      </c>
    </row>
    <row r="27" spans="1:2" s="171" customFormat="1" ht="12.75">
      <c r="A27" s="186"/>
      <c r="B27" s="171" t="s">
        <v>358</v>
      </c>
    </row>
    <row r="28" spans="1:2" s="171" customFormat="1" ht="12.75">
      <c r="A28" s="187"/>
      <c r="B28" s="171" t="s">
        <v>408</v>
      </c>
    </row>
    <row r="29" s="171" customFormat="1" ht="12.75">
      <c r="A29" s="186"/>
    </row>
    <row r="30" s="171" customFormat="1" ht="12.75">
      <c r="A30" s="186" t="s">
        <v>800</v>
      </c>
    </row>
    <row r="31" spans="1:2" s="171" customFormat="1" ht="12.75">
      <c r="A31" s="186"/>
      <c r="B31" s="171" t="s">
        <v>408</v>
      </c>
    </row>
    <row r="32" spans="1:2" s="171" customFormat="1" ht="12.75">
      <c r="A32" s="186"/>
      <c r="B32" s="171" t="s">
        <v>84</v>
      </c>
    </row>
    <row r="33" s="171" customFormat="1" ht="12.75">
      <c r="A33" s="186"/>
    </row>
    <row r="34" s="171" customFormat="1" ht="12.75">
      <c r="A34" s="117" t="s">
        <v>815</v>
      </c>
    </row>
    <row r="35" spans="1:2" s="171" customFormat="1" ht="12.75">
      <c r="A35" s="186"/>
      <c r="B35" s="171" t="s">
        <v>84</v>
      </c>
    </row>
    <row r="36" spans="1:2" s="171" customFormat="1" ht="12.75">
      <c r="A36" s="186"/>
      <c r="B36" s="171" t="s">
        <v>710</v>
      </c>
    </row>
    <row r="37" spans="1:2" s="171" customFormat="1" ht="12.75">
      <c r="A37" s="186"/>
      <c r="B37" s="171" t="s">
        <v>448</v>
      </c>
    </row>
    <row r="38" ht="12.75">
      <c r="A38" s="186"/>
    </row>
    <row r="39" ht="12.75">
      <c r="A39" s="164" t="s">
        <v>447</v>
      </c>
    </row>
    <row r="40" spans="1:2" ht="12.75">
      <c r="A40" s="171"/>
      <c r="B40" s="164" t="s">
        <v>448</v>
      </c>
    </row>
    <row r="41" spans="1:2" ht="12.75">
      <c r="A41" s="164"/>
      <c r="B41" s="164" t="s">
        <v>452</v>
      </c>
    </row>
    <row r="42" spans="1:2" ht="12.75">
      <c r="A42" s="164"/>
      <c r="B42" s="188"/>
    </row>
    <row r="43" ht="12.75">
      <c r="A43" s="171" t="s">
        <v>472</v>
      </c>
    </row>
    <row r="44" spans="1:2" ht="12.75">
      <c r="A44" s="171"/>
      <c r="B44" s="164" t="s">
        <v>452</v>
      </c>
    </row>
    <row r="45" spans="1:2" ht="12.75">
      <c r="A45" s="171"/>
      <c r="B45" s="164" t="s">
        <v>497</v>
      </c>
    </row>
    <row r="46" spans="1:2" ht="12.75">
      <c r="A46" s="164"/>
      <c r="B46" s="164" t="s">
        <v>475</v>
      </c>
    </row>
    <row r="47" ht="12.75">
      <c r="A47" s="171"/>
    </row>
    <row r="48" s="171" customFormat="1" ht="12.75">
      <c r="A48" s="157" t="s">
        <v>499</v>
      </c>
    </row>
    <row r="49" ht="12.75">
      <c r="B49" s="164" t="s">
        <v>475</v>
      </c>
    </row>
    <row r="50" spans="1:2" ht="12.75">
      <c r="A50" s="164"/>
      <c r="B50" s="164" t="s">
        <v>452</v>
      </c>
    </row>
    <row r="51" spans="1:2" ht="12.75">
      <c r="A51" s="164"/>
      <c r="B51" s="164" t="s">
        <v>504</v>
      </c>
    </row>
    <row r="52" ht="12.75">
      <c r="A52" s="164"/>
    </row>
    <row r="53" ht="12.75">
      <c r="A53" s="164" t="s">
        <v>543</v>
      </c>
    </row>
    <row r="54" spans="1:2" ht="12.75">
      <c r="A54" s="164"/>
      <c r="B54" s="164" t="s">
        <v>504</v>
      </c>
    </row>
    <row r="55" spans="1:2" ht="12.75">
      <c r="A55" s="164"/>
      <c r="B55" s="164" t="s">
        <v>548</v>
      </c>
    </row>
    <row r="56" spans="1:2" ht="12.75">
      <c r="A56" s="164"/>
      <c r="B56" s="164" t="s">
        <v>554</v>
      </c>
    </row>
    <row r="57" ht="12.75">
      <c r="A57" s="164"/>
    </row>
    <row r="58" ht="12.75">
      <c r="A58" s="164" t="s">
        <v>600</v>
      </c>
    </row>
    <row r="59" spans="1:2" ht="12.75">
      <c r="A59" s="164"/>
      <c r="B59" s="164" t="s">
        <v>638</v>
      </c>
    </row>
    <row r="60" spans="1:2" ht="12.75">
      <c r="A60" s="164"/>
      <c r="B60" s="164" t="s">
        <v>707</v>
      </c>
    </row>
    <row r="61" ht="12.75">
      <c r="A61" s="164"/>
    </row>
    <row r="62" ht="12.75">
      <c r="A62" s="164" t="s">
        <v>606</v>
      </c>
    </row>
    <row r="63" spans="1:2" ht="12.75">
      <c r="A63" s="164"/>
      <c r="B63" s="164" t="s">
        <v>607</v>
      </c>
    </row>
    <row r="64" spans="1:2" ht="12.75">
      <c r="A64" s="164"/>
      <c r="B64" s="164" t="s">
        <v>659</v>
      </c>
    </row>
    <row r="65" spans="1:2" ht="12.75">
      <c r="A65" s="164"/>
      <c r="B65" s="164" t="s">
        <v>609</v>
      </c>
    </row>
    <row r="66" spans="1:2" ht="12.75">
      <c r="A66" s="164"/>
      <c r="B66" s="164" t="s">
        <v>754</v>
      </c>
    </row>
    <row r="67" ht="12.75">
      <c r="A67" s="164"/>
    </row>
    <row r="68" ht="12.75">
      <c r="A68" s="164" t="s">
        <v>72</v>
      </c>
    </row>
    <row r="69" spans="1:2" ht="12.75">
      <c r="A69" s="164"/>
      <c r="B69" s="164" t="s">
        <v>748</v>
      </c>
    </row>
    <row r="70" spans="1:2" ht="12.75">
      <c r="A70" s="164"/>
      <c r="B70" s="164" t="s">
        <v>50</v>
      </c>
    </row>
    <row r="71" ht="12.75">
      <c r="A71" s="164"/>
    </row>
    <row r="72" ht="12.75">
      <c r="A72" s="164"/>
    </row>
    <row r="73" ht="12.75">
      <c r="A73" s="164"/>
    </row>
    <row r="74" ht="18">
      <c r="A74" s="189" t="s">
        <v>51</v>
      </c>
    </row>
    <row r="75" ht="12.75">
      <c r="A75" s="164"/>
    </row>
    <row r="76" spans="1:2" ht="12.75">
      <c r="A76" s="186" t="s">
        <v>504</v>
      </c>
      <c r="B76" s="171" t="s">
        <v>499</v>
      </c>
    </row>
    <row r="77" spans="1:2" ht="12.75">
      <c r="A77" s="186"/>
      <c r="B77" s="171" t="s">
        <v>543</v>
      </c>
    </row>
    <row r="78" s="171" customFormat="1" ht="12.75">
      <c r="A78" s="186"/>
    </row>
    <row r="79" spans="1:2" s="171" customFormat="1" ht="12.75">
      <c r="A79" s="186" t="s">
        <v>709</v>
      </c>
      <c r="B79" s="171" t="s">
        <v>55</v>
      </c>
    </row>
    <row r="80" s="171" customFormat="1" ht="12.75"/>
    <row r="81" spans="1:2" s="171" customFormat="1" ht="12.75">
      <c r="A81" s="164" t="s">
        <v>497</v>
      </c>
      <c r="B81" s="164" t="s">
        <v>472</v>
      </c>
    </row>
    <row r="82" spans="1:2" s="171" customFormat="1" ht="12.75">
      <c r="A82" s="164"/>
      <c r="B82" s="164"/>
    </row>
    <row r="83" spans="1:2" s="171" customFormat="1" ht="12.75">
      <c r="A83" s="164" t="s">
        <v>659</v>
      </c>
      <c r="B83" s="164" t="s">
        <v>606</v>
      </c>
    </row>
    <row r="84" ht="12.75">
      <c r="A84" s="157"/>
    </row>
    <row r="85" spans="1:2" ht="12.75">
      <c r="A85" s="164" t="s">
        <v>554</v>
      </c>
      <c r="B85" s="164" t="s">
        <v>543</v>
      </c>
    </row>
    <row r="86" spans="1:2" ht="12.75">
      <c r="A86" s="164"/>
      <c r="B86" s="164" t="s">
        <v>600</v>
      </c>
    </row>
    <row r="87" spans="1:2" ht="12.75">
      <c r="A87" s="186"/>
      <c r="B87" s="171"/>
    </row>
    <row r="88" spans="1:2" ht="12.75">
      <c r="A88" s="186" t="s">
        <v>84</v>
      </c>
      <c r="B88" s="171" t="s">
        <v>62</v>
      </c>
    </row>
    <row r="89" spans="1:2" s="171" customFormat="1" ht="12.75">
      <c r="A89" s="164"/>
      <c r="B89" s="164" t="s">
        <v>64</v>
      </c>
    </row>
    <row r="90" spans="1:2" s="171" customFormat="1" ht="12.75">
      <c r="A90" s="164"/>
      <c r="B90" s="164"/>
    </row>
    <row r="91" spans="1:2" ht="12.75">
      <c r="A91" s="164" t="s">
        <v>50</v>
      </c>
      <c r="B91" s="164" t="s">
        <v>72</v>
      </c>
    </row>
    <row r="92" ht="12.75">
      <c r="A92" s="164"/>
    </row>
    <row r="93" spans="1:2" ht="12.75">
      <c r="A93" s="171" t="s">
        <v>755</v>
      </c>
      <c r="B93" s="164" t="s">
        <v>606</v>
      </c>
    </row>
    <row r="94" spans="1:2" ht="12.75">
      <c r="A94" s="171"/>
      <c r="B94" s="188" t="s">
        <v>72</v>
      </c>
    </row>
    <row r="95" spans="1:2" ht="12.75">
      <c r="A95" s="171"/>
      <c r="B95" s="188"/>
    </row>
    <row r="96" spans="1:2" s="171" customFormat="1" ht="12.75">
      <c r="A96" s="173" t="s">
        <v>475</v>
      </c>
      <c r="B96" s="171" t="s">
        <v>472</v>
      </c>
    </row>
    <row r="97" spans="1:2" s="171" customFormat="1" ht="12.75">
      <c r="A97" s="186"/>
      <c r="B97" s="171" t="s">
        <v>499</v>
      </c>
    </row>
    <row r="98" s="171" customFormat="1" ht="12.75"/>
    <row r="99" spans="1:2" s="171" customFormat="1" ht="12.75">
      <c r="A99" s="186" t="s">
        <v>609</v>
      </c>
      <c r="B99" s="171" t="s">
        <v>606</v>
      </c>
    </row>
    <row r="100" s="171" customFormat="1" ht="12.75">
      <c r="A100" s="186"/>
    </row>
    <row r="101" spans="1:2" s="171" customFormat="1" ht="12.75">
      <c r="A101" s="171" t="s">
        <v>214</v>
      </c>
      <c r="B101" s="171" t="s">
        <v>55</v>
      </c>
    </row>
    <row r="102" spans="1:2" s="171" customFormat="1" ht="12.75">
      <c r="A102" s="186"/>
      <c r="B102" s="171" t="s">
        <v>57</v>
      </c>
    </row>
    <row r="103" s="171" customFormat="1" ht="12.75">
      <c r="A103" s="186"/>
    </row>
    <row r="104" spans="1:2" s="171" customFormat="1" ht="12.75">
      <c r="A104" s="171" t="s">
        <v>721</v>
      </c>
      <c r="B104" s="171" t="s">
        <v>57</v>
      </c>
    </row>
    <row r="105" spans="1:2" ht="12.75">
      <c r="A105" s="186"/>
      <c r="B105" s="164" t="s">
        <v>58</v>
      </c>
    </row>
    <row r="106" ht="12.75">
      <c r="A106" s="171"/>
    </row>
    <row r="107" spans="1:2" ht="12.75">
      <c r="A107" s="171" t="s">
        <v>230</v>
      </c>
      <c r="B107" s="164" t="s">
        <v>57</v>
      </c>
    </row>
    <row r="108" s="171" customFormat="1" ht="12.75">
      <c r="A108" s="186"/>
    </row>
    <row r="109" spans="1:2" s="171" customFormat="1" ht="12.75">
      <c r="A109" s="164" t="s">
        <v>708</v>
      </c>
      <c r="B109" s="171" t="s">
        <v>58</v>
      </c>
    </row>
    <row r="110" s="171" customFormat="1" ht="12.75">
      <c r="B110" s="164"/>
    </row>
    <row r="111" spans="1:2" s="171" customFormat="1" ht="12.75">
      <c r="A111" s="157" t="s">
        <v>707</v>
      </c>
      <c r="B111" s="164" t="s">
        <v>600</v>
      </c>
    </row>
    <row r="112" spans="1:2" s="171" customFormat="1" ht="12.75">
      <c r="A112" s="164"/>
      <c r="B112" s="171" t="s">
        <v>606</v>
      </c>
    </row>
    <row r="113" spans="1:2" s="171" customFormat="1" ht="12.75">
      <c r="A113" s="164"/>
      <c r="B113" s="164"/>
    </row>
    <row r="114" spans="1:2" ht="12.75">
      <c r="A114" s="164" t="s">
        <v>165</v>
      </c>
      <c r="B114" s="164" t="s">
        <v>53</v>
      </c>
    </row>
    <row r="115" spans="1:2" ht="12.75">
      <c r="A115" s="164"/>
      <c r="B115" s="164" t="s">
        <v>55</v>
      </c>
    </row>
    <row r="116" ht="12.75">
      <c r="A116" s="164"/>
    </row>
    <row r="117" spans="1:2" s="171" customFormat="1" ht="12.75">
      <c r="A117" s="164" t="s">
        <v>359</v>
      </c>
      <c r="B117" s="171" t="s">
        <v>58</v>
      </c>
    </row>
    <row r="118" spans="1:2" ht="12.75">
      <c r="A118" s="164"/>
      <c r="B118" s="161" t="s">
        <v>61</v>
      </c>
    </row>
    <row r="119" spans="1:2" ht="12.75">
      <c r="A119" s="164"/>
      <c r="B119" s="190"/>
    </row>
    <row r="120" spans="1:2" ht="12.75">
      <c r="A120" s="164" t="s">
        <v>727</v>
      </c>
      <c r="B120" s="164" t="s">
        <v>61</v>
      </c>
    </row>
    <row r="121" ht="12.75">
      <c r="A121" s="164"/>
    </row>
    <row r="122" spans="1:2" ht="12.75">
      <c r="A122" s="164" t="s">
        <v>548</v>
      </c>
      <c r="B122" s="164" t="s">
        <v>543</v>
      </c>
    </row>
    <row r="123" ht="12.75">
      <c r="A123" s="164"/>
    </row>
    <row r="124" spans="1:2" ht="12.75">
      <c r="A124" s="164" t="s">
        <v>452</v>
      </c>
      <c r="B124" s="164" t="s">
        <v>447</v>
      </c>
    </row>
    <row r="125" spans="1:2" ht="12.75">
      <c r="A125" s="164"/>
      <c r="B125" s="164" t="s">
        <v>756</v>
      </c>
    </row>
    <row r="126" spans="1:2" ht="12.75">
      <c r="A126" s="186"/>
      <c r="B126" s="171" t="s">
        <v>499</v>
      </c>
    </row>
    <row r="127" s="171" customFormat="1" ht="12.75"/>
    <row r="128" spans="1:2" s="171" customFormat="1" ht="12.75">
      <c r="A128" s="186" t="s">
        <v>448</v>
      </c>
      <c r="B128" s="171" t="s">
        <v>64</v>
      </c>
    </row>
    <row r="129" spans="1:2" s="171" customFormat="1" ht="12.75">
      <c r="A129" s="173"/>
      <c r="B129" s="171" t="s">
        <v>447</v>
      </c>
    </row>
    <row r="130" s="171" customFormat="1" ht="12.75"/>
    <row r="131" spans="1:2" s="171" customFormat="1" ht="12.75">
      <c r="A131" s="164" t="s">
        <v>111</v>
      </c>
      <c r="B131" s="164" t="s">
        <v>53</v>
      </c>
    </row>
    <row r="132" s="171" customFormat="1" ht="12.75"/>
    <row r="133" spans="1:2" s="171" customFormat="1" ht="12.75">
      <c r="A133" s="186" t="s">
        <v>164</v>
      </c>
      <c r="B133" s="171" t="s">
        <v>53</v>
      </c>
    </row>
    <row r="134" s="171" customFormat="1" ht="12.75"/>
    <row r="135" spans="1:2" s="171" customFormat="1" ht="12.75">
      <c r="A135" s="164" t="s">
        <v>358</v>
      </c>
      <c r="B135" s="164" t="s">
        <v>58</v>
      </c>
    </row>
    <row r="136" spans="1:2" ht="12.75">
      <c r="A136" s="164"/>
      <c r="B136" s="171" t="s">
        <v>61</v>
      </c>
    </row>
    <row r="137" s="171" customFormat="1" ht="12.75"/>
    <row r="138" spans="1:2" s="171" customFormat="1" ht="12.75">
      <c r="A138" s="171" t="s">
        <v>408</v>
      </c>
      <c r="B138" s="171" t="s">
        <v>61</v>
      </c>
    </row>
    <row r="139" s="171" customFormat="1" ht="12.75">
      <c r="B139" s="171" t="s">
        <v>62</v>
      </c>
    </row>
    <row r="140" s="171" customFormat="1" ht="12.75">
      <c r="A140" s="186"/>
    </row>
    <row r="141" s="171" customFormat="1" ht="12.75"/>
    <row r="142" s="171" customFormat="1" ht="12.75">
      <c r="A142" s="186"/>
    </row>
    <row r="143" spans="1:2" s="171" customFormat="1" ht="12.75">
      <c r="A143" s="171" t="s">
        <v>710</v>
      </c>
      <c r="B143" s="171" t="s">
        <v>735</v>
      </c>
    </row>
    <row r="144" s="171" customFormat="1" ht="12.75">
      <c r="B144" s="186"/>
    </row>
    <row r="145" s="171" customFormat="1" ht="12.75"/>
    <row r="146" s="171" customFormat="1" ht="12.75">
      <c r="B146" s="164"/>
    </row>
    <row r="147" ht="12.75">
      <c r="A147" s="164"/>
    </row>
    <row r="148" ht="12.75">
      <c r="A148" s="164"/>
    </row>
    <row r="149" ht="12.75">
      <c r="A149" s="164"/>
    </row>
    <row r="150" spans="1:2" ht="12.75">
      <c r="A150" s="164"/>
      <c r="B150" s="171"/>
    </row>
    <row r="151" ht="12.75">
      <c r="A151" s="164"/>
    </row>
    <row r="152" s="171" customFormat="1" ht="12.75"/>
    <row r="153" ht="12.75">
      <c r="A153" s="164"/>
    </row>
    <row r="154" ht="12.75">
      <c r="A154" s="164"/>
    </row>
    <row r="155" ht="12.75">
      <c r="A155" s="164"/>
    </row>
    <row r="156" ht="12.75">
      <c r="A156" s="164"/>
    </row>
    <row r="157" ht="12.75">
      <c r="A157" s="164"/>
    </row>
    <row r="158" ht="12.75">
      <c r="A158" s="164"/>
    </row>
    <row r="159" ht="12.75">
      <c r="A159" s="164"/>
    </row>
    <row r="160" ht="12.75">
      <c r="A160" s="164"/>
    </row>
    <row r="161" ht="12.75">
      <c r="A161" s="164"/>
    </row>
    <row r="162" ht="12.75">
      <c r="A162" s="164"/>
    </row>
  </sheetData>
  <sheetProtection/>
  <printOptions horizontalCentered="1"/>
  <pageMargins left="0.7875" right="0.7875" top="0.9840277777777778" bottom="0.984027777777778" header="0.5118055555555556" footer="0.5118055555555556"/>
  <pageSetup horizontalDpi="300" verticalDpi="300" orientation="portrait" paperSize="9" scale="60" r:id="rId1"/>
  <headerFooter alignWithMargins="0">
    <oddFooter>&amp;L&amp;F   &amp;D  &amp;T</oddFooter>
  </headerFooter>
  <rowBreaks count="1" manualBreakCount="1">
    <brk id="72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E76"/>
  <sheetViews>
    <sheetView workbookViewId="0" topLeftCell="A18">
      <selection activeCell="A22" sqref="A22:IV22"/>
    </sheetView>
  </sheetViews>
  <sheetFormatPr defaultColWidth="11.421875" defaultRowHeight="12.75"/>
  <cols>
    <col min="1" max="1" width="64.57421875" style="0" customWidth="1"/>
    <col min="2" max="2" width="55.28125" style="0" customWidth="1"/>
    <col min="3" max="3" width="46.00390625" style="0" customWidth="1"/>
    <col min="4" max="4" width="33.57421875" style="0" customWidth="1"/>
    <col min="5" max="5" width="39.140625" style="0" customWidth="1"/>
  </cols>
  <sheetData>
    <row r="1" spans="1:5" ht="12.75">
      <c r="A1" t="s">
        <v>762</v>
      </c>
      <c r="B1" t="s">
        <v>763</v>
      </c>
      <c r="C1" t="s">
        <v>764</v>
      </c>
      <c r="D1" t="s">
        <v>765</v>
      </c>
      <c r="E1" t="s">
        <v>766</v>
      </c>
    </row>
    <row r="2" spans="1:3" ht="12.75">
      <c r="A2" s="186" t="s">
        <v>504</v>
      </c>
      <c r="B2" s="171" t="s">
        <v>499</v>
      </c>
      <c r="C2" s="171" t="s">
        <v>543</v>
      </c>
    </row>
    <row r="3" spans="1:2" ht="12.75">
      <c r="A3" s="186" t="s">
        <v>709</v>
      </c>
      <c r="B3" s="171" t="s">
        <v>55</v>
      </c>
    </row>
    <row r="4" spans="1:2" ht="12.75">
      <c r="A4" s="164" t="s">
        <v>497</v>
      </c>
      <c r="B4" s="164" t="s">
        <v>472</v>
      </c>
    </row>
    <row r="5" spans="1:2" ht="12.75">
      <c r="A5" s="164" t="s">
        <v>659</v>
      </c>
      <c r="B5" s="164" t="s">
        <v>606</v>
      </c>
    </row>
    <row r="6" spans="1:3" ht="12.75">
      <c r="A6" s="164" t="s">
        <v>554</v>
      </c>
      <c r="B6" s="164" t="s">
        <v>543</v>
      </c>
      <c r="C6" s="164" t="s">
        <v>600</v>
      </c>
    </row>
    <row r="7" spans="1:3" ht="12.75">
      <c r="A7" s="186" t="s">
        <v>84</v>
      </c>
      <c r="B7" s="171" t="s">
        <v>800</v>
      </c>
      <c r="C7" s="164" t="s">
        <v>801</v>
      </c>
    </row>
    <row r="8" spans="1:2" ht="12.75">
      <c r="A8" s="164" t="s">
        <v>50</v>
      </c>
      <c r="B8" s="164" t="s">
        <v>72</v>
      </c>
    </row>
    <row r="9" spans="1:3" ht="12.75">
      <c r="A9" s="171" t="s">
        <v>755</v>
      </c>
      <c r="B9" s="164" t="s">
        <v>606</v>
      </c>
      <c r="C9" s="188" t="s">
        <v>72</v>
      </c>
    </row>
    <row r="10" spans="1:3" ht="12.75">
      <c r="A10" s="173" t="s">
        <v>475</v>
      </c>
      <c r="B10" s="171" t="s">
        <v>472</v>
      </c>
      <c r="C10" s="171" t="s">
        <v>499</v>
      </c>
    </row>
    <row r="11" spans="1:2" ht="12.75">
      <c r="A11" s="186" t="s">
        <v>609</v>
      </c>
      <c r="B11" s="171" t="s">
        <v>606</v>
      </c>
    </row>
    <row r="12" spans="1:3" ht="12.75">
      <c r="A12" s="171" t="s">
        <v>214</v>
      </c>
      <c r="B12" s="171" t="s">
        <v>55</v>
      </c>
      <c r="C12" s="171" t="s">
        <v>57</v>
      </c>
    </row>
    <row r="13" spans="1:3" ht="12.75">
      <c r="A13" s="171" t="s">
        <v>721</v>
      </c>
      <c r="B13" s="171" t="s">
        <v>57</v>
      </c>
      <c r="C13" s="164" t="s">
        <v>58</v>
      </c>
    </row>
    <row r="14" spans="1:2" ht="12.75">
      <c r="A14" s="171" t="s">
        <v>230</v>
      </c>
      <c r="B14" s="164" t="s">
        <v>57</v>
      </c>
    </row>
    <row r="15" spans="1:2" ht="12.75">
      <c r="A15" s="164" t="s">
        <v>708</v>
      </c>
      <c r="B15" s="171" t="s">
        <v>58</v>
      </c>
    </row>
    <row r="16" spans="1:3" ht="12.75">
      <c r="A16" s="157" t="s">
        <v>707</v>
      </c>
      <c r="B16" s="164" t="s">
        <v>600</v>
      </c>
      <c r="C16" s="171" t="s">
        <v>606</v>
      </c>
    </row>
    <row r="17" spans="1:3" ht="12.75">
      <c r="A17" s="164" t="s">
        <v>165</v>
      </c>
      <c r="B17" s="164" t="s">
        <v>53</v>
      </c>
      <c r="C17" s="164" t="s">
        <v>55</v>
      </c>
    </row>
    <row r="18" spans="1:3" ht="12.75">
      <c r="A18" s="164" t="s">
        <v>359</v>
      </c>
      <c r="B18" s="171" t="s">
        <v>58</v>
      </c>
      <c r="C18" s="161" t="s">
        <v>61</v>
      </c>
    </row>
    <row r="19" spans="1:2" ht="12.75">
      <c r="A19" s="164" t="s">
        <v>727</v>
      </c>
      <c r="B19" s="164" t="s">
        <v>61</v>
      </c>
    </row>
    <row r="20" spans="1:2" ht="12.75">
      <c r="A20" s="164" t="s">
        <v>548</v>
      </c>
      <c r="B20" s="164" t="s">
        <v>543</v>
      </c>
    </row>
    <row r="21" spans="1:4" ht="12.75">
      <c r="A21" s="164" t="s">
        <v>452</v>
      </c>
      <c r="B21" s="164" t="s">
        <v>447</v>
      </c>
      <c r="C21" s="164" t="s">
        <v>756</v>
      </c>
      <c r="D21" s="171" t="s">
        <v>499</v>
      </c>
    </row>
    <row r="22" spans="1:3" ht="12.75">
      <c r="A22" s="186" t="s">
        <v>448</v>
      </c>
      <c r="B22" s="171" t="s">
        <v>815</v>
      </c>
      <c r="C22" s="171" t="s">
        <v>447</v>
      </c>
    </row>
    <row r="23" spans="1:2" ht="12.75">
      <c r="A23" s="164" t="s">
        <v>111</v>
      </c>
      <c r="B23" s="164" t="s">
        <v>53</v>
      </c>
    </row>
    <row r="24" spans="1:2" ht="12.75">
      <c r="A24" s="186" t="s">
        <v>164</v>
      </c>
      <c r="B24" s="171" t="s">
        <v>53</v>
      </c>
    </row>
    <row r="25" spans="1:3" ht="12.75">
      <c r="A25" s="164" t="s">
        <v>358</v>
      </c>
      <c r="B25" s="164" t="s">
        <v>58</v>
      </c>
      <c r="C25" s="171" t="s">
        <v>61</v>
      </c>
    </row>
    <row r="26" spans="1:3" ht="12.75">
      <c r="A26" s="171" t="s">
        <v>408</v>
      </c>
      <c r="B26" s="171" t="s">
        <v>61</v>
      </c>
      <c r="C26" s="171" t="s">
        <v>62</v>
      </c>
    </row>
    <row r="27" ht="12.75">
      <c r="A27" s="186"/>
    </row>
    <row r="28" spans="1:2" s="171" customFormat="1" ht="12.75">
      <c r="A28" s="171" t="s">
        <v>710</v>
      </c>
      <c r="B28" s="171" t="s">
        <v>802</v>
      </c>
    </row>
    <row r="31" spans="1:4" s="164" customFormat="1" ht="12.75">
      <c r="A31" s="161" t="s">
        <v>53</v>
      </c>
      <c r="B31" s="171" t="s">
        <v>111</v>
      </c>
      <c r="C31" s="171" t="s">
        <v>165</v>
      </c>
      <c r="D31" s="171" t="s">
        <v>164</v>
      </c>
    </row>
    <row r="32" spans="1:4" s="171" customFormat="1" ht="12.75">
      <c r="A32" s="186" t="s">
        <v>55</v>
      </c>
      <c r="B32" s="171" t="s">
        <v>165</v>
      </c>
      <c r="C32" s="171" t="s">
        <v>709</v>
      </c>
      <c r="D32" s="171" t="s">
        <v>214</v>
      </c>
    </row>
    <row r="33" spans="1:4" s="171" customFormat="1" ht="12.75">
      <c r="A33" s="186" t="s">
        <v>57</v>
      </c>
      <c r="B33" s="171" t="s">
        <v>214</v>
      </c>
      <c r="C33" s="171" t="s">
        <v>230</v>
      </c>
      <c r="D33" s="171" t="s">
        <v>753</v>
      </c>
    </row>
    <row r="34" spans="1:5" s="171" customFormat="1" ht="12.75">
      <c r="A34" s="186" t="s">
        <v>58</v>
      </c>
      <c r="B34" s="171" t="s">
        <v>721</v>
      </c>
      <c r="C34" s="171" t="s">
        <v>708</v>
      </c>
      <c r="D34" s="171" t="s">
        <v>358</v>
      </c>
      <c r="E34" s="171" t="s">
        <v>359</v>
      </c>
    </row>
    <row r="35" spans="1:5" s="171" customFormat="1" ht="12.75">
      <c r="A35" s="186" t="s">
        <v>61</v>
      </c>
      <c r="B35" s="171" t="s">
        <v>359</v>
      </c>
      <c r="C35" s="171" t="s">
        <v>727</v>
      </c>
      <c r="D35" s="171" t="s">
        <v>358</v>
      </c>
      <c r="E35" s="171" t="s">
        <v>408</v>
      </c>
    </row>
    <row r="36" spans="1:3" s="171" customFormat="1" ht="12.75">
      <c r="A36" s="186" t="s">
        <v>800</v>
      </c>
      <c r="B36" s="171" t="s">
        <v>408</v>
      </c>
      <c r="C36" s="171" t="s">
        <v>84</v>
      </c>
    </row>
    <row r="37" spans="1:4" s="171" customFormat="1" ht="12.75">
      <c r="A37" s="117" t="s">
        <v>801</v>
      </c>
      <c r="B37" s="171" t="s">
        <v>84</v>
      </c>
      <c r="C37" s="171" t="s">
        <v>710</v>
      </c>
      <c r="D37" s="171" t="s">
        <v>448</v>
      </c>
    </row>
    <row r="38" spans="1:3" s="164" customFormat="1" ht="12.75">
      <c r="A38" s="164" t="s">
        <v>447</v>
      </c>
      <c r="B38" s="164" t="s">
        <v>448</v>
      </c>
      <c r="C38" s="164" t="s">
        <v>452</v>
      </c>
    </row>
    <row r="39" spans="1:4" s="164" customFormat="1" ht="12.75">
      <c r="A39" s="171" t="s">
        <v>472</v>
      </c>
      <c r="B39" s="164" t="s">
        <v>452</v>
      </c>
      <c r="C39" s="164" t="s">
        <v>497</v>
      </c>
      <c r="D39" s="164" t="s">
        <v>475</v>
      </c>
    </row>
    <row r="40" spans="1:4" s="171" customFormat="1" ht="12.75">
      <c r="A40" s="157" t="s">
        <v>499</v>
      </c>
      <c r="B40" s="164" t="s">
        <v>475</v>
      </c>
      <c r="C40" s="164" t="s">
        <v>452</v>
      </c>
      <c r="D40" s="164" t="s">
        <v>504</v>
      </c>
    </row>
    <row r="41" spans="1:4" s="164" customFormat="1" ht="12.75">
      <c r="A41" s="164" t="s">
        <v>543</v>
      </c>
      <c r="B41" s="164" t="s">
        <v>504</v>
      </c>
      <c r="C41" s="164" t="s">
        <v>548</v>
      </c>
      <c r="D41" s="164" t="s">
        <v>554</v>
      </c>
    </row>
    <row r="42" spans="1:3" s="164" customFormat="1" ht="12.75">
      <c r="A42" s="164" t="s">
        <v>600</v>
      </c>
      <c r="B42" s="164" t="s">
        <v>638</v>
      </c>
      <c r="C42" s="164" t="s">
        <v>707</v>
      </c>
    </row>
    <row r="43" spans="1:5" s="164" customFormat="1" ht="12.75">
      <c r="A43" s="164" t="s">
        <v>606</v>
      </c>
      <c r="B43" s="164" t="s">
        <v>607</v>
      </c>
      <c r="C43" s="164" t="s">
        <v>659</v>
      </c>
      <c r="D43" s="164" t="s">
        <v>609</v>
      </c>
      <c r="E43" s="164" t="s">
        <v>754</v>
      </c>
    </row>
    <row r="44" spans="1:3" s="164" customFormat="1" ht="12.75">
      <c r="A44" s="164" t="s">
        <v>72</v>
      </c>
      <c r="B44" s="164" t="s">
        <v>748</v>
      </c>
      <c r="C44" s="164" t="s">
        <v>50</v>
      </c>
    </row>
    <row r="45" s="171" customFormat="1" ht="12.75">
      <c r="A45" s="186"/>
    </row>
    <row r="46" s="171" customFormat="1" ht="12.75">
      <c r="A46" s="187"/>
    </row>
    <row r="47" s="171" customFormat="1" ht="12.75">
      <c r="A47" s="186"/>
    </row>
    <row r="48" s="171" customFormat="1" ht="12.75">
      <c r="A48" s="186"/>
    </row>
    <row r="49" s="171" customFormat="1" ht="12.75">
      <c r="A49" s="186"/>
    </row>
    <row r="50" s="171" customFormat="1" ht="12.75">
      <c r="A50" s="186"/>
    </row>
    <row r="51" s="171" customFormat="1" ht="12.75">
      <c r="A51" s="186"/>
    </row>
    <row r="52" s="171" customFormat="1" ht="12.75">
      <c r="A52" s="187"/>
    </row>
    <row r="53" s="171" customFormat="1" ht="12.75">
      <c r="A53" s="186"/>
    </row>
    <row r="54" s="171" customFormat="1" ht="12.75">
      <c r="A54" s="173"/>
    </row>
    <row r="55" s="171" customFormat="1" ht="12.75">
      <c r="A55" s="186"/>
    </row>
    <row r="56" s="171" customFormat="1" ht="12.75">
      <c r="A56" s="186"/>
    </row>
    <row r="57" s="171" customFormat="1" ht="12.75">
      <c r="A57" s="186"/>
    </row>
    <row r="58" s="171" customFormat="1" ht="12.75">
      <c r="A58" s="186"/>
    </row>
    <row r="59" s="171" customFormat="1" ht="12.75">
      <c r="A59" s="186"/>
    </row>
    <row r="60" s="171" customFormat="1" ht="12.75">
      <c r="A60" s="187"/>
    </row>
    <row r="61" s="171" customFormat="1" ht="12.75">
      <c r="A61" s="186"/>
    </row>
    <row r="62" s="171" customFormat="1" ht="12.75">
      <c r="A62" s="186"/>
    </row>
    <row r="63" s="171" customFormat="1" ht="12.75">
      <c r="A63" s="186"/>
    </row>
    <row r="64" s="171" customFormat="1" ht="12.75">
      <c r="A64" s="186"/>
    </row>
    <row r="65" s="171" customFormat="1" ht="12.75">
      <c r="A65" s="186"/>
    </row>
    <row r="66" s="171" customFormat="1" ht="12.75">
      <c r="A66" s="186"/>
    </row>
    <row r="67" s="171" customFormat="1" ht="12.75">
      <c r="A67" s="186"/>
    </row>
    <row r="68" s="164" customFormat="1" ht="12.75">
      <c r="A68" s="186"/>
    </row>
    <row r="69" s="164" customFormat="1" ht="12.75">
      <c r="A69" s="171"/>
    </row>
    <row r="70" s="164" customFormat="1" ht="12.75"/>
    <row r="71" s="164" customFormat="1" ht="12.75">
      <c r="B71" s="188"/>
    </row>
    <row r="72" s="164" customFormat="1" ht="12.75">
      <c r="A72" s="171"/>
    </row>
    <row r="73" s="164" customFormat="1" ht="12.75">
      <c r="A73" s="171"/>
    </row>
    <row r="74" s="164" customFormat="1" ht="12.75"/>
    <row r="75" s="164" customFormat="1" ht="12.75">
      <c r="A75" s="171"/>
    </row>
    <row r="76" s="164" customFormat="1" ht="12.75">
      <c r="A76" s="161"/>
    </row>
    <row r="77" s="164" customFormat="1" ht="12.75"/>
    <row r="78" s="164" customFormat="1" ht="12.75"/>
    <row r="79" s="164" customFormat="1" ht="12.75"/>
    <row r="80" s="164" customFormat="1" ht="12.75"/>
    <row r="81" s="164" customFormat="1" ht="12.75"/>
    <row r="82" s="164" customFormat="1" ht="12.75"/>
    <row r="83" s="164" customFormat="1" ht="12.75"/>
    <row r="84" s="164" customFormat="1" ht="12.75"/>
    <row r="85" s="164" customFormat="1" ht="12.75"/>
    <row r="86" s="164" customFormat="1" ht="12.75"/>
    <row r="87" s="164" customFormat="1" ht="12.75"/>
    <row r="88" s="164" customFormat="1" ht="12.75"/>
    <row r="89" s="164" customFormat="1" ht="12.75"/>
    <row r="90" s="164" customFormat="1" ht="12.75"/>
    <row r="91" s="164" customFormat="1" ht="12.75"/>
    <row r="92" s="164" customFormat="1" ht="12.75"/>
    <row r="93" s="164" customFormat="1" ht="12.75"/>
  </sheetData>
  <printOptions horizontalCentered="1" vertic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59" r:id="rId1"/>
  <headerFooter alignWithMargins="0">
    <oddFooter>&amp;L&amp;F   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zoomScalePageLayoutView="0" workbookViewId="0" topLeftCell="A1">
      <selection activeCell="F50" sqref="F50"/>
    </sheetView>
  </sheetViews>
  <sheetFormatPr defaultColWidth="8.57421875" defaultRowHeight="12.75"/>
  <cols>
    <col min="1" max="1" width="6.7109375" style="1" customWidth="1"/>
    <col min="2" max="3" width="8.7109375" style="2" customWidth="1"/>
    <col min="4" max="4" width="35.421875" style="3" customWidth="1"/>
    <col min="5" max="11" width="7.7109375" style="2" customWidth="1"/>
    <col min="12" max="12" width="8.57421875" style="3" customWidth="1"/>
    <col min="13" max="13" width="8.57421875" style="4" customWidth="1"/>
    <col min="14" max="14" width="8.57421875" style="3" customWidth="1"/>
    <col min="15" max="19" width="9.421875" style="3" customWidth="1"/>
    <col min="20" max="20" width="8.57421875" style="3" customWidth="1"/>
    <col min="21" max="16384" width="8.57421875" style="3" customWidth="1"/>
  </cols>
  <sheetData>
    <row r="1" spans="1:19" ht="12.75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5" t="s">
        <v>1</v>
      </c>
      <c r="M1" s="215"/>
      <c r="N1" s="7">
        <v>0.041666666666666664</v>
      </c>
      <c r="O1" s="8">
        <v>16</v>
      </c>
      <c r="P1" s="8">
        <v>15</v>
      </c>
      <c r="Q1" s="8">
        <v>14</v>
      </c>
      <c r="R1" s="8">
        <v>13</v>
      </c>
      <c r="S1" s="9">
        <v>12</v>
      </c>
    </row>
    <row r="2" spans="1:19" ht="12.75">
      <c r="A2" s="212" t="s">
        <v>52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11"/>
      <c r="M2" s="6"/>
      <c r="N2" s="11"/>
      <c r="O2" s="11"/>
      <c r="P2" s="5"/>
      <c r="Q2" s="5"/>
      <c r="R2" s="5"/>
      <c r="S2" s="12"/>
    </row>
    <row r="3" spans="1:19" ht="12.75">
      <c r="A3" s="212" t="s">
        <v>54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13" t="s">
        <v>2</v>
      </c>
      <c r="M3" s="6">
        <v>1</v>
      </c>
      <c r="N3" s="11" t="s">
        <v>3</v>
      </c>
      <c r="O3" s="14">
        <f>($N$1/O1)</f>
        <v>0.0026041666666666665</v>
      </c>
      <c r="P3" s="14">
        <f>($N$1/P1)</f>
        <v>0.0027777777777777775</v>
      </c>
      <c r="Q3" s="14">
        <f>($N$1/Q1)</f>
        <v>0.002976190476190476</v>
      </c>
      <c r="R3" s="14">
        <f>($N$1/R1)</f>
        <v>0.003205128205128205</v>
      </c>
      <c r="S3" s="15">
        <f>($N$1/S1)</f>
        <v>0.003472222222222222</v>
      </c>
    </row>
    <row r="4" spans="1:13" ht="12.75">
      <c r="A4" s="211" t="s">
        <v>4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M4" s="3"/>
    </row>
    <row r="5" spans="1:14" ht="12.75">
      <c r="A5" s="17"/>
      <c r="B5" s="10"/>
      <c r="C5" s="212" t="s">
        <v>55</v>
      </c>
      <c r="D5" s="212"/>
      <c r="E5" s="212"/>
      <c r="F5" s="212"/>
      <c r="G5" s="212"/>
      <c r="H5" s="17">
        <v>192</v>
      </c>
      <c r="I5" s="10" t="s">
        <v>5</v>
      </c>
      <c r="J5" s="10"/>
      <c r="K5" s="10"/>
      <c r="L5" s="18">
        <v>0.10416666666666667</v>
      </c>
      <c r="M5" s="18">
        <v>0.10416666666666667</v>
      </c>
      <c r="N5" s="3" t="s">
        <v>6</v>
      </c>
    </row>
    <row r="6" spans="1:14" ht="12.75">
      <c r="A6" s="19"/>
      <c r="B6" s="20" t="s">
        <v>5</v>
      </c>
      <c r="C6" s="20"/>
      <c r="D6" s="21" t="s">
        <v>7</v>
      </c>
      <c r="E6" s="22" t="s">
        <v>8</v>
      </c>
      <c r="F6" s="22" t="s">
        <v>9</v>
      </c>
      <c r="G6" s="214" t="s">
        <v>10</v>
      </c>
      <c r="H6" s="214"/>
      <c r="I6" s="214"/>
      <c r="J6" s="214"/>
      <c r="K6" s="58"/>
      <c r="L6" s="18">
        <v>0.5416666666666666</v>
      </c>
      <c r="M6" s="18">
        <v>0.5416666666666666</v>
      </c>
      <c r="N6" s="16" t="s">
        <v>11</v>
      </c>
    </row>
    <row r="7" spans="1:13" ht="12.75">
      <c r="A7" s="24" t="s">
        <v>12</v>
      </c>
      <c r="B7" s="25" t="s">
        <v>13</v>
      </c>
      <c r="C7" s="25" t="s">
        <v>14</v>
      </c>
      <c r="D7" s="26"/>
      <c r="E7" s="27" t="s">
        <v>15</v>
      </c>
      <c r="F7" s="27"/>
      <c r="G7" s="27" t="s">
        <v>16</v>
      </c>
      <c r="H7" s="27" t="s">
        <v>17</v>
      </c>
      <c r="I7" s="27" t="s">
        <v>18</v>
      </c>
      <c r="J7" s="27" t="s">
        <v>19</v>
      </c>
      <c r="K7" s="27" t="s">
        <v>20</v>
      </c>
      <c r="M7" s="3"/>
    </row>
    <row r="8" spans="1:12" ht="12.75" customHeight="1">
      <c r="A8" s="28"/>
      <c r="B8" s="29"/>
      <c r="C8" s="29"/>
      <c r="D8" s="194" t="s">
        <v>164</v>
      </c>
      <c r="E8" s="32"/>
      <c r="F8" s="32"/>
      <c r="G8" s="29"/>
      <c r="H8" s="30"/>
      <c r="I8" s="30"/>
      <c r="J8" s="30"/>
      <c r="K8" s="30"/>
      <c r="L8" s="33"/>
    </row>
    <row r="9" spans="1:15" ht="12.75" customHeight="1">
      <c r="A9" s="28">
        <v>0</v>
      </c>
      <c r="B9" s="28">
        <f>H5</f>
        <v>192</v>
      </c>
      <c r="C9" s="28">
        <v>0</v>
      </c>
      <c r="D9" s="45" t="s">
        <v>167</v>
      </c>
      <c r="E9" s="32"/>
      <c r="F9" s="32"/>
      <c r="G9" s="35">
        <f>$L$5</f>
        <v>0.10416666666666667</v>
      </c>
      <c r="H9" s="35">
        <f>$L$5</f>
        <v>0.10416666666666667</v>
      </c>
      <c r="I9" s="35">
        <f>$L$5</f>
        <v>0.10416666666666667</v>
      </c>
      <c r="J9" s="35">
        <f>$M$5</f>
        <v>0.10416666666666667</v>
      </c>
      <c r="K9" s="35">
        <f>$M$5</f>
        <v>0.10416666666666667</v>
      </c>
      <c r="L9" s="36"/>
      <c r="N9" s="4"/>
      <c r="O9" s="4"/>
    </row>
    <row r="10" spans="1:15" ht="12.75" customHeight="1">
      <c r="A10" s="28">
        <v>0</v>
      </c>
      <c r="B10" s="28">
        <f aca="true" t="shared" si="0" ref="B10:B18">B9-A10</f>
        <v>192</v>
      </c>
      <c r="C10" s="28">
        <f aca="true" t="shared" si="1" ref="C10:C18">C9+A10</f>
        <v>0</v>
      </c>
      <c r="D10" s="31" t="s">
        <v>165</v>
      </c>
      <c r="E10" s="32"/>
      <c r="F10" s="32"/>
      <c r="G10" s="38">
        <f>SUM($G$9+$O$3*C10)</f>
        <v>0.10416666666666667</v>
      </c>
      <c r="H10" s="38">
        <f>SUM($H$9+$P$3*C10)</f>
        <v>0.10416666666666667</v>
      </c>
      <c r="I10" s="38">
        <f>SUM($I$9+$Q$3*C10)</f>
        <v>0.10416666666666667</v>
      </c>
      <c r="J10" s="38">
        <f>SUM($J$9+$R$3*C10)</f>
        <v>0.10416666666666667</v>
      </c>
      <c r="K10" s="38">
        <f>SUM($K$9+$S$3*C10)</f>
        <v>0.10416666666666667</v>
      </c>
      <c r="N10" s="4"/>
      <c r="O10" s="4"/>
    </row>
    <row r="11" spans="1:15" ht="12.75" customHeight="1">
      <c r="A11" s="28">
        <v>0</v>
      </c>
      <c r="B11" s="28">
        <f t="shared" si="0"/>
        <v>192</v>
      </c>
      <c r="C11" s="28">
        <f t="shared" si="1"/>
        <v>0</v>
      </c>
      <c r="D11" s="39" t="s">
        <v>270</v>
      </c>
      <c r="E11" s="32" t="s">
        <v>166</v>
      </c>
      <c r="F11" s="32">
        <v>113</v>
      </c>
      <c r="G11" s="38">
        <f>SUM($G$9+$O$3*C11)</f>
        <v>0.10416666666666667</v>
      </c>
      <c r="H11" s="38">
        <f>SUM($H$9+$P$3*C11)</f>
        <v>0.10416666666666667</v>
      </c>
      <c r="I11" s="38">
        <f>SUM($I$9+$Q$3*C11)</f>
        <v>0.10416666666666667</v>
      </c>
      <c r="J11" s="38">
        <f>SUM($J$9+$R$3*C11)</f>
        <v>0.10416666666666667</v>
      </c>
      <c r="K11" s="38">
        <f>SUM($K$9+$S$3*C11)</f>
        <v>0.10416666666666667</v>
      </c>
      <c r="N11" s="4"/>
      <c r="O11" s="4"/>
    </row>
    <row r="12" spans="1:15" ht="12.75" customHeight="1">
      <c r="A12" s="28">
        <v>3</v>
      </c>
      <c r="B12" s="28">
        <f t="shared" si="0"/>
        <v>189</v>
      </c>
      <c r="C12" s="28">
        <f t="shared" si="1"/>
        <v>3</v>
      </c>
      <c r="D12" s="40" t="s">
        <v>168</v>
      </c>
      <c r="E12" s="32" t="s">
        <v>166</v>
      </c>
      <c r="F12" s="32">
        <v>109</v>
      </c>
      <c r="G12" s="38">
        <f>SUM($G$9+$O$3*C12)</f>
        <v>0.11197916666666667</v>
      </c>
      <c r="H12" s="38">
        <f>SUM($H$9+$P$3*C12)</f>
        <v>0.1125</v>
      </c>
      <c r="I12" s="38">
        <f>SUM($I$9+$Q$3*C12)</f>
        <v>0.1130952380952381</v>
      </c>
      <c r="J12" s="38">
        <f>SUM($J$9+$R$3*C12)</f>
        <v>0.1137820512820513</v>
      </c>
      <c r="K12" s="38">
        <f>SUM($K$9+$S$3*C12)</f>
        <v>0.11458333333333334</v>
      </c>
      <c r="L12" s="18"/>
      <c r="N12" s="4"/>
      <c r="O12" s="4"/>
    </row>
    <row r="13" spans="1:15" ht="12.75" customHeight="1">
      <c r="A13" s="28">
        <v>6</v>
      </c>
      <c r="B13" s="28">
        <f t="shared" si="0"/>
        <v>183</v>
      </c>
      <c r="C13" s="28">
        <f t="shared" si="1"/>
        <v>9</v>
      </c>
      <c r="D13" s="39" t="s">
        <v>714</v>
      </c>
      <c r="E13" s="32" t="s">
        <v>169</v>
      </c>
      <c r="F13" s="32">
        <v>70</v>
      </c>
      <c r="G13" s="38">
        <f>SUM($G$9+$O$3*C13)</f>
        <v>0.12760416666666669</v>
      </c>
      <c r="H13" s="38">
        <f>SUM($H$9+$P$3*C13)</f>
        <v>0.12916666666666668</v>
      </c>
      <c r="I13" s="38">
        <f>SUM($I$9+$Q$3*C13)</f>
        <v>0.13095238095238096</v>
      </c>
      <c r="J13" s="38">
        <f>SUM($J$9+$R$3*C13)</f>
        <v>0.1330128205128205</v>
      </c>
      <c r="K13" s="38">
        <f>SUM($K$9+$S$3*C13)</f>
        <v>0.13541666666666669</v>
      </c>
      <c r="L13" s="18"/>
      <c r="N13" s="4"/>
      <c r="O13" s="4"/>
    </row>
    <row r="14" spans="1:15" ht="12.75" customHeight="1">
      <c r="A14" s="28">
        <v>5</v>
      </c>
      <c r="B14" s="28">
        <f t="shared" si="0"/>
        <v>178</v>
      </c>
      <c r="C14" s="28">
        <f t="shared" si="1"/>
        <v>14</v>
      </c>
      <c r="D14" s="39" t="s">
        <v>170</v>
      </c>
      <c r="E14" s="32" t="s">
        <v>172</v>
      </c>
      <c r="F14" s="32">
        <v>70</v>
      </c>
      <c r="G14" s="38">
        <f aca="true" t="shared" si="2" ref="G14:G39">SUM($G$9+$O$3*C14)</f>
        <v>0.140625</v>
      </c>
      <c r="H14" s="38">
        <f aca="true" t="shared" si="3" ref="H14:H39">SUM($H$9+$P$3*C14)</f>
        <v>0.14305555555555555</v>
      </c>
      <c r="I14" s="38">
        <f aca="true" t="shared" si="4" ref="I14:I39">SUM($I$9+$Q$3*C14)</f>
        <v>0.14583333333333334</v>
      </c>
      <c r="J14" s="38">
        <f aca="true" t="shared" si="5" ref="J14:J39">SUM($J$9+$R$3*C14)</f>
        <v>0.14903846153846154</v>
      </c>
      <c r="K14" s="38">
        <f aca="true" t="shared" si="6" ref="K14:K39">SUM($K$9+$S$3*C14)</f>
        <v>0.1527777777777778</v>
      </c>
      <c r="L14" s="18"/>
      <c r="N14" s="4"/>
      <c r="O14" s="4"/>
    </row>
    <row r="15" spans="1:15" ht="12.75" customHeight="1">
      <c r="A15" s="28">
        <v>4.5</v>
      </c>
      <c r="B15" s="28">
        <f t="shared" si="0"/>
        <v>173.5</v>
      </c>
      <c r="C15" s="28">
        <f t="shared" si="1"/>
        <v>18.5</v>
      </c>
      <c r="D15" s="39" t="s">
        <v>171</v>
      </c>
      <c r="E15" s="32" t="s">
        <v>128</v>
      </c>
      <c r="F15" s="32">
        <v>57</v>
      </c>
      <c r="G15" s="38">
        <f t="shared" si="2"/>
        <v>0.15234375</v>
      </c>
      <c r="H15" s="38">
        <f t="shared" si="3"/>
        <v>0.15555555555555556</v>
      </c>
      <c r="I15" s="38">
        <f t="shared" si="4"/>
        <v>0.15922619047619047</v>
      </c>
      <c r="J15" s="38">
        <f t="shared" si="5"/>
        <v>0.16346153846153846</v>
      </c>
      <c r="K15" s="38">
        <f t="shared" si="6"/>
        <v>0.1684027777777778</v>
      </c>
      <c r="L15" s="18"/>
      <c r="N15" s="4"/>
      <c r="O15" s="4"/>
    </row>
    <row r="16" spans="1:15" ht="12.75" customHeight="1">
      <c r="A16" s="28">
        <v>8.5</v>
      </c>
      <c r="B16" s="28">
        <f t="shared" si="0"/>
        <v>165</v>
      </c>
      <c r="C16" s="28">
        <f t="shared" si="1"/>
        <v>27</v>
      </c>
      <c r="D16" s="39" t="s">
        <v>173</v>
      </c>
      <c r="E16" s="32" t="s">
        <v>174</v>
      </c>
      <c r="F16" s="32">
        <v>40</v>
      </c>
      <c r="G16" s="38">
        <f t="shared" si="2"/>
        <v>0.17447916666666669</v>
      </c>
      <c r="H16" s="38">
        <f t="shared" si="3"/>
        <v>0.17916666666666667</v>
      </c>
      <c r="I16" s="38">
        <f t="shared" si="4"/>
        <v>0.18452380952380953</v>
      </c>
      <c r="J16" s="38">
        <f t="shared" si="5"/>
        <v>0.1907051282051282</v>
      </c>
      <c r="K16" s="38">
        <f t="shared" si="6"/>
        <v>0.19791666666666669</v>
      </c>
      <c r="L16" s="18"/>
      <c r="N16" s="4"/>
      <c r="O16" s="4"/>
    </row>
    <row r="17" spans="1:15" ht="12.75" customHeight="1">
      <c r="A17" s="28">
        <v>9</v>
      </c>
      <c r="B17" s="28">
        <f t="shared" si="0"/>
        <v>156</v>
      </c>
      <c r="C17" s="28">
        <f t="shared" si="1"/>
        <v>36</v>
      </c>
      <c r="D17" s="39" t="s">
        <v>175</v>
      </c>
      <c r="E17" s="32" t="s">
        <v>176</v>
      </c>
      <c r="F17" s="32">
        <v>122</v>
      </c>
      <c r="G17" s="38">
        <f t="shared" si="2"/>
        <v>0.19791666666666669</v>
      </c>
      <c r="H17" s="38">
        <f t="shared" si="3"/>
        <v>0.20416666666666666</v>
      </c>
      <c r="I17" s="38">
        <f t="shared" si="4"/>
        <v>0.2113095238095238</v>
      </c>
      <c r="J17" s="38">
        <f t="shared" si="5"/>
        <v>0.21955128205128205</v>
      </c>
      <c r="K17" s="38">
        <f t="shared" si="6"/>
        <v>0.22916666666666669</v>
      </c>
      <c r="L17" s="18"/>
      <c r="N17" s="4"/>
      <c r="O17" s="4"/>
    </row>
    <row r="18" spans="1:15" ht="12.75" customHeight="1">
      <c r="A18" s="28">
        <v>8.5</v>
      </c>
      <c r="B18" s="28">
        <f t="shared" si="0"/>
        <v>147.5</v>
      </c>
      <c r="C18" s="28">
        <f t="shared" si="1"/>
        <v>44.5</v>
      </c>
      <c r="D18" s="39" t="s">
        <v>177</v>
      </c>
      <c r="E18" s="32" t="s">
        <v>178</v>
      </c>
      <c r="F18" s="32">
        <v>40</v>
      </c>
      <c r="G18" s="38">
        <f t="shared" si="2"/>
        <v>0.22005208333333331</v>
      </c>
      <c r="H18" s="38">
        <f t="shared" si="3"/>
        <v>0.22777777777777777</v>
      </c>
      <c r="I18" s="38">
        <f t="shared" si="4"/>
        <v>0.23660714285714285</v>
      </c>
      <c r="J18" s="38">
        <f t="shared" si="5"/>
        <v>0.2467948717948718</v>
      </c>
      <c r="K18" s="38">
        <f t="shared" si="6"/>
        <v>0.2586805555555555</v>
      </c>
      <c r="L18" s="18"/>
      <c r="N18" s="4"/>
      <c r="O18" s="4"/>
    </row>
    <row r="19" spans="1:15" ht="12.75" customHeight="1">
      <c r="A19" s="28">
        <v>4</v>
      </c>
      <c r="B19" s="28">
        <f aca="true" t="shared" si="7" ref="B19:B28">B18-A19</f>
        <v>143.5</v>
      </c>
      <c r="C19" s="28">
        <f aca="true" t="shared" si="8" ref="C19:C28">C18+A19</f>
        <v>48.5</v>
      </c>
      <c r="D19" s="31" t="s">
        <v>709</v>
      </c>
      <c r="E19" s="32"/>
      <c r="F19" s="32"/>
      <c r="G19" s="38">
        <f t="shared" si="2"/>
        <v>0.23046875</v>
      </c>
      <c r="H19" s="38">
        <f t="shared" si="3"/>
        <v>0.23888888888888887</v>
      </c>
      <c r="I19" s="38">
        <f t="shared" si="4"/>
        <v>0.24851190476190477</v>
      </c>
      <c r="J19" s="38">
        <f t="shared" si="5"/>
        <v>0.25961538461538464</v>
      </c>
      <c r="K19" s="38">
        <f t="shared" si="6"/>
        <v>0.2725694444444444</v>
      </c>
      <c r="L19" s="18"/>
      <c r="N19" s="4"/>
      <c r="O19" s="4"/>
    </row>
    <row r="20" spans="1:15" ht="12.75" customHeight="1">
      <c r="A20" s="28">
        <v>2</v>
      </c>
      <c r="B20" s="28">
        <f t="shared" si="7"/>
        <v>141.5</v>
      </c>
      <c r="C20" s="28">
        <f t="shared" si="8"/>
        <v>50.5</v>
      </c>
      <c r="D20" s="39" t="s">
        <v>179</v>
      </c>
      <c r="E20" s="32" t="s">
        <v>180</v>
      </c>
      <c r="F20" s="32">
        <v>41</v>
      </c>
      <c r="G20" s="38">
        <f t="shared" si="2"/>
        <v>0.23567708333333331</v>
      </c>
      <c r="H20" s="38">
        <f t="shared" si="3"/>
        <v>0.2444444444444444</v>
      </c>
      <c r="I20" s="38">
        <f t="shared" si="4"/>
        <v>0.2544642857142857</v>
      </c>
      <c r="J20" s="38">
        <f t="shared" si="5"/>
        <v>0.266025641025641</v>
      </c>
      <c r="K20" s="38">
        <f t="shared" si="6"/>
        <v>0.2795138888888889</v>
      </c>
      <c r="L20" s="18"/>
      <c r="N20" s="4"/>
      <c r="O20" s="4"/>
    </row>
    <row r="21" spans="1:15" ht="12.75" customHeight="1">
      <c r="A21" s="28">
        <v>5</v>
      </c>
      <c r="B21" s="28">
        <f t="shared" si="7"/>
        <v>136.5</v>
      </c>
      <c r="C21" s="28">
        <f t="shared" si="8"/>
        <v>55.5</v>
      </c>
      <c r="D21" s="39" t="s">
        <v>181</v>
      </c>
      <c r="E21" s="32" t="s">
        <v>180</v>
      </c>
      <c r="F21" s="32">
        <v>55</v>
      </c>
      <c r="G21" s="38">
        <f t="shared" si="2"/>
        <v>0.24869791666666669</v>
      </c>
      <c r="H21" s="38">
        <f t="shared" si="3"/>
        <v>0.2583333333333333</v>
      </c>
      <c r="I21" s="38">
        <f t="shared" si="4"/>
        <v>0.2693452380952381</v>
      </c>
      <c r="J21" s="38">
        <f t="shared" si="5"/>
        <v>0.28205128205128205</v>
      </c>
      <c r="K21" s="38">
        <f t="shared" si="6"/>
        <v>0.296875</v>
      </c>
      <c r="L21" s="18"/>
      <c r="N21" s="4"/>
      <c r="O21" s="4"/>
    </row>
    <row r="22" spans="1:15" ht="12.75" customHeight="1">
      <c r="A22" s="28">
        <v>7.5</v>
      </c>
      <c r="B22" s="28">
        <f t="shared" si="7"/>
        <v>129</v>
      </c>
      <c r="C22" s="28">
        <f t="shared" si="8"/>
        <v>63</v>
      </c>
      <c r="D22" s="39" t="s">
        <v>182</v>
      </c>
      <c r="E22" s="32" t="s">
        <v>183</v>
      </c>
      <c r="F22" s="32">
        <v>54</v>
      </c>
      <c r="G22" s="38">
        <f t="shared" si="2"/>
        <v>0.2682291666666667</v>
      </c>
      <c r="H22" s="38">
        <f t="shared" si="3"/>
        <v>0.2791666666666667</v>
      </c>
      <c r="I22" s="38">
        <f t="shared" si="4"/>
        <v>0.2916666666666667</v>
      </c>
      <c r="J22" s="38">
        <f t="shared" si="5"/>
        <v>0.3060897435897436</v>
      </c>
      <c r="K22" s="38">
        <f t="shared" si="6"/>
        <v>0.3229166666666667</v>
      </c>
      <c r="L22" s="18"/>
      <c r="N22" s="4"/>
      <c r="O22" s="4"/>
    </row>
    <row r="23" spans="1:15" ht="12.75" customHeight="1">
      <c r="A23" s="28">
        <v>2.5</v>
      </c>
      <c r="B23" s="28">
        <f t="shared" si="7"/>
        <v>126.5</v>
      </c>
      <c r="C23" s="28">
        <f t="shared" si="8"/>
        <v>65.5</v>
      </c>
      <c r="D23" s="39" t="s">
        <v>184</v>
      </c>
      <c r="E23" s="32" t="s">
        <v>185</v>
      </c>
      <c r="F23" s="32">
        <v>54</v>
      </c>
      <c r="G23" s="38">
        <f t="shared" si="2"/>
        <v>0.2747395833333333</v>
      </c>
      <c r="H23" s="38">
        <f t="shared" si="3"/>
        <v>0.2861111111111111</v>
      </c>
      <c r="I23" s="38">
        <f t="shared" si="4"/>
        <v>0.29910714285714285</v>
      </c>
      <c r="J23" s="38">
        <f t="shared" si="5"/>
        <v>0.3141025641025641</v>
      </c>
      <c r="K23" s="38">
        <f t="shared" si="6"/>
        <v>0.3315972222222222</v>
      </c>
      <c r="L23" s="18"/>
      <c r="N23" s="4"/>
      <c r="O23" s="4"/>
    </row>
    <row r="24" spans="1:15" ht="12.75" customHeight="1">
      <c r="A24" s="28">
        <v>5.5</v>
      </c>
      <c r="B24" s="28">
        <f t="shared" si="7"/>
        <v>121</v>
      </c>
      <c r="C24" s="28">
        <f t="shared" si="8"/>
        <v>71</v>
      </c>
      <c r="D24" s="39" t="s">
        <v>186</v>
      </c>
      <c r="E24" s="32" t="s">
        <v>187</v>
      </c>
      <c r="F24" s="32">
        <v>60</v>
      </c>
      <c r="G24" s="38">
        <f t="shared" si="2"/>
        <v>0.2890625</v>
      </c>
      <c r="H24" s="38">
        <f t="shared" si="3"/>
        <v>0.3013888888888889</v>
      </c>
      <c r="I24" s="38">
        <f t="shared" si="4"/>
        <v>0.31547619047619047</v>
      </c>
      <c r="J24" s="38">
        <f t="shared" si="5"/>
        <v>0.3317307692307692</v>
      </c>
      <c r="K24" s="38">
        <f t="shared" si="6"/>
        <v>0.3506944444444444</v>
      </c>
      <c r="L24" s="18"/>
      <c r="N24" s="4"/>
      <c r="O24" s="4"/>
    </row>
    <row r="25" spans="1:15" ht="12.75" customHeight="1">
      <c r="A25" s="28"/>
      <c r="B25" s="28">
        <f t="shared" si="7"/>
        <v>121</v>
      </c>
      <c r="C25" s="28">
        <f t="shared" si="8"/>
        <v>71</v>
      </c>
      <c r="D25" s="39" t="s">
        <v>188</v>
      </c>
      <c r="E25" s="32"/>
      <c r="F25" s="32">
        <v>63</v>
      </c>
      <c r="G25" s="38">
        <f t="shared" si="2"/>
        <v>0.2890625</v>
      </c>
      <c r="H25" s="38">
        <f t="shared" si="3"/>
        <v>0.3013888888888889</v>
      </c>
      <c r="I25" s="38">
        <f t="shared" si="4"/>
        <v>0.31547619047619047</v>
      </c>
      <c r="J25" s="38">
        <f t="shared" si="5"/>
        <v>0.3317307692307692</v>
      </c>
      <c r="K25" s="38">
        <f t="shared" si="6"/>
        <v>0.3506944444444444</v>
      </c>
      <c r="L25" s="18"/>
      <c r="N25" s="4"/>
      <c r="O25" s="4"/>
    </row>
    <row r="26" spans="1:15" ht="12.75" customHeight="1">
      <c r="A26" s="28"/>
      <c r="B26" s="28">
        <f t="shared" si="7"/>
        <v>121</v>
      </c>
      <c r="C26" s="28">
        <f t="shared" si="8"/>
        <v>71</v>
      </c>
      <c r="D26" s="39" t="s">
        <v>716</v>
      </c>
      <c r="E26" s="32"/>
      <c r="F26" s="32">
        <v>64</v>
      </c>
      <c r="G26" s="38">
        <f t="shared" si="2"/>
        <v>0.2890625</v>
      </c>
      <c r="H26" s="38">
        <f t="shared" si="3"/>
        <v>0.3013888888888889</v>
      </c>
      <c r="I26" s="38">
        <f t="shared" si="4"/>
        <v>0.31547619047619047</v>
      </c>
      <c r="J26" s="38">
        <f t="shared" si="5"/>
        <v>0.3317307692307692</v>
      </c>
      <c r="K26" s="38">
        <f t="shared" si="6"/>
        <v>0.3506944444444444</v>
      </c>
      <c r="L26" s="18"/>
      <c r="N26" s="4"/>
      <c r="O26" s="4"/>
    </row>
    <row r="27" spans="1:15" ht="12.75" customHeight="1">
      <c r="A27" s="28"/>
      <c r="B27" s="28">
        <f t="shared" si="7"/>
        <v>121</v>
      </c>
      <c r="C27" s="28">
        <f t="shared" si="8"/>
        <v>71</v>
      </c>
      <c r="D27" s="39" t="s">
        <v>189</v>
      </c>
      <c r="E27" s="32"/>
      <c r="F27" s="32">
        <v>70</v>
      </c>
      <c r="G27" s="38">
        <f t="shared" si="2"/>
        <v>0.2890625</v>
      </c>
      <c r="H27" s="38">
        <f t="shared" si="3"/>
        <v>0.3013888888888889</v>
      </c>
      <c r="I27" s="38">
        <f t="shared" si="4"/>
        <v>0.31547619047619047</v>
      </c>
      <c r="J27" s="38">
        <f t="shared" si="5"/>
        <v>0.3317307692307692</v>
      </c>
      <c r="K27" s="38">
        <f t="shared" si="6"/>
        <v>0.3506944444444444</v>
      </c>
      <c r="L27" s="18"/>
      <c r="N27" s="4"/>
      <c r="O27" s="4"/>
    </row>
    <row r="28" spans="1:15" ht="12.75" customHeight="1">
      <c r="A28" s="28">
        <v>4</v>
      </c>
      <c r="B28" s="28">
        <f t="shared" si="7"/>
        <v>117</v>
      </c>
      <c r="C28" s="28">
        <f t="shared" si="8"/>
        <v>75</v>
      </c>
      <c r="D28" s="39" t="s">
        <v>715</v>
      </c>
      <c r="E28" s="42" t="s">
        <v>183</v>
      </c>
      <c r="F28" s="2">
        <v>102</v>
      </c>
      <c r="G28" s="38">
        <f t="shared" si="2"/>
        <v>0.2994791666666667</v>
      </c>
      <c r="H28" s="38">
        <f t="shared" si="3"/>
        <v>0.3125</v>
      </c>
      <c r="I28" s="38">
        <f t="shared" si="4"/>
        <v>0.3273809523809524</v>
      </c>
      <c r="J28" s="38">
        <f t="shared" si="5"/>
        <v>0.34455128205128205</v>
      </c>
      <c r="K28" s="38">
        <f t="shared" si="6"/>
        <v>0.3645833333333333</v>
      </c>
      <c r="L28" s="18"/>
      <c r="N28" s="4"/>
      <c r="O28" s="4"/>
    </row>
    <row r="29" spans="1:15" ht="12.75" customHeight="1">
      <c r="A29" s="28">
        <v>13</v>
      </c>
      <c r="B29" s="28">
        <f aca="true" t="shared" si="9" ref="B29:B39">B28-A29</f>
        <v>104</v>
      </c>
      <c r="C29" s="28">
        <f aca="true" t="shared" si="10" ref="C29:C39">C28+A29</f>
        <v>88</v>
      </c>
      <c r="D29" s="39" t="s">
        <v>197</v>
      </c>
      <c r="E29" s="42" t="s">
        <v>190</v>
      </c>
      <c r="F29" s="32">
        <v>135</v>
      </c>
      <c r="G29" s="38">
        <f t="shared" si="2"/>
        <v>0.3333333333333333</v>
      </c>
      <c r="H29" s="38">
        <f t="shared" si="3"/>
        <v>0.3486111111111111</v>
      </c>
      <c r="I29" s="38">
        <f t="shared" si="4"/>
        <v>0.36607142857142855</v>
      </c>
      <c r="J29" s="38">
        <f t="shared" si="5"/>
        <v>0.38621794871794873</v>
      </c>
      <c r="K29" s="38">
        <f t="shared" si="6"/>
        <v>0.4097222222222222</v>
      </c>
      <c r="L29" s="18"/>
      <c r="N29" s="4"/>
      <c r="O29" s="4"/>
    </row>
    <row r="30" spans="1:15" ht="12.75" customHeight="1">
      <c r="A30" s="28">
        <v>2</v>
      </c>
      <c r="B30" s="28">
        <f t="shared" si="9"/>
        <v>102</v>
      </c>
      <c r="C30" s="28">
        <f t="shared" si="10"/>
        <v>90</v>
      </c>
      <c r="D30" s="39" t="s">
        <v>191</v>
      </c>
      <c r="E30" s="42" t="s">
        <v>192</v>
      </c>
      <c r="F30" s="32">
        <v>121</v>
      </c>
      <c r="G30" s="38">
        <f t="shared" si="2"/>
        <v>0.3385416666666667</v>
      </c>
      <c r="H30" s="38">
        <f t="shared" si="3"/>
        <v>0.35416666666666663</v>
      </c>
      <c r="I30" s="38">
        <f t="shared" si="4"/>
        <v>0.37202380952380953</v>
      </c>
      <c r="J30" s="38">
        <f t="shared" si="5"/>
        <v>0.3926282051282051</v>
      </c>
      <c r="K30" s="38">
        <f t="shared" si="6"/>
        <v>0.4166666666666667</v>
      </c>
      <c r="L30" s="18"/>
      <c r="N30" s="4"/>
      <c r="O30" s="4"/>
    </row>
    <row r="31" spans="1:15" ht="12.75" customHeight="1">
      <c r="A31" s="28">
        <v>6</v>
      </c>
      <c r="B31" s="28">
        <f t="shared" si="9"/>
        <v>96</v>
      </c>
      <c r="C31" s="28">
        <f t="shared" si="10"/>
        <v>96</v>
      </c>
      <c r="D31" s="39" t="s">
        <v>193</v>
      </c>
      <c r="E31" s="42" t="s">
        <v>155</v>
      </c>
      <c r="F31" s="32">
        <v>66</v>
      </c>
      <c r="G31" s="38">
        <f t="shared" si="2"/>
        <v>0.3541666666666667</v>
      </c>
      <c r="H31" s="38">
        <f t="shared" si="3"/>
        <v>0.3708333333333333</v>
      </c>
      <c r="I31" s="38">
        <f t="shared" si="4"/>
        <v>0.3898809523809524</v>
      </c>
      <c r="J31" s="38">
        <f t="shared" si="5"/>
        <v>0.4118589743589744</v>
      </c>
      <c r="K31" s="38">
        <f t="shared" si="6"/>
        <v>0.4375</v>
      </c>
      <c r="L31" s="18"/>
      <c r="N31" s="4"/>
      <c r="O31" s="4"/>
    </row>
    <row r="32" spans="1:15" ht="12.75" customHeight="1">
      <c r="A32" s="28">
        <v>2</v>
      </c>
      <c r="B32" s="28">
        <f t="shared" si="9"/>
        <v>94</v>
      </c>
      <c r="C32" s="28">
        <f t="shared" si="10"/>
        <v>98</v>
      </c>
      <c r="D32" s="39" t="s">
        <v>194</v>
      </c>
      <c r="E32" s="42" t="s">
        <v>195</v>
      </c>
      <c r="F32" s="32">
        <v>70</v>
      </c>
      <c r="G32" s="38">
        <f t="shared" si="2"/>
        <v>0.359375</v>
      </c>
      <c r="H32" s="38">
        <f t="shared" si="3"/>
        <v>0.3763888888888889</v>
      </c>
      <c r="I32" s="38">
        <f t="shared" si="4"/>
        <v>0.3958333333333333</v>
      </c>
      <c r="J32" s="38">
        <f t="shared" si="5"/>
        <v>0.4182692307692308</v>
      </c>
      <c r="K32" s="38">
        <f t="shared" si="6"/>
        <v>0.4444444444444444</v>
      </c>
      <c r="L32" s="18"/>
      <c r="N32" s="4"/>
      <c r="O32" s="4"/>
    </row>
    <row r="33" spans="1:15" ht="12.75" customHeight="1">
      <c r="A33" s="28">
        <v>3.5</v>
      </c>
      <c r="B33" s="28">
        <f t="shared" si="9"/>
        <v>90.5</v>
      </c>
      <c r="C33" s="28">
        <f t="shared" si="10"/>
        <v>101.5</v>
      </c>
      <c r="D33" s="39" t="s">
        <v>196</v>
      </c>
      <c r="E33" s="42" t="s">
        <v>199</v>
      </c>
      <c r="F33" s="32">
        <v>79</v>
      </c>
      <c r="G33" s="38">
        <f t="shared" si="2"/>
        <v>0.3684895833333333</v>
      </c>
      <c r="H33" s="38">
        <f t="shared" si="3"/>
        <v>0.38611111111111107</v>
      </c>
      <c r="I33" s="38">
        <f t="shared" si="4"/>
        <v>0.40625</v>
      </c>
      <c r="J33" s="38">
        <f t="shared" si="5"/>
        <v>0.4294871794871795</v>
      </c>
      <c r="K33" s="38">
        <f t="shared" si="6"/>
        <v>0.4565972222222222</v>
      </c>
      <c r="L33" s="18"/>
      <c r="N33" s="4"/>
      <c r="O33" s="4"/>
    </row>
    <row r="34" spans="1:15" ht="12.75" customHeight="1">
      <c r="A34" s="28">
        <v>4</v>
      </c>
      <c r="B34" s="28">
        <f t="shared" si="9"/>
        <v>86.5</v>
      </c>
      <c r="C34" s="28">
        <f t="shared" si="10"/>
        <v>105.5</v>
      </c>
      <c r="D34" s="39" t="s">
        <v>198</v>
      </c>
      <c r="E34" s="42" t="s">
        <v>155</v>
      </c>
      <c r="F34" s="32">
        <v>154</v>
      </c>
      <c r="G34" s="38">
        <f t="shared" si="2"/>
        <v>0.37890625</v>
      </c>
      <c r="H34" s="38">
        <f t="shared" si="3"/>
        <v>0.3972222222222222</v>
      </c>
      <c r="I34" s="38">
        <f t="shared" si="4"/>
        <v>0.4181547619047619</v>
      </c>
      <c r="J34" s="38">
        <f t="shared" si="5"/>
        <v>0.4423076923076923</v>
      </c>
      <c r="K34" s="38">
        <f t="shared" si="6"/>
        <v>0.4704861111111111</v>
      </c>
      <c r="L34" s="18"/>
      <c r="N34" s="4"/>
      <c r="O34" s="4"/>
    </row>
    <row r="35" spans="1:15" ht="12.75" customHeight="1">
      <c r="A35" s="28">
        <v>0.5</v>
      </c>
      <c r="B35" s="28">
        <f t="shared" si="9"/>
        <v>86</v>
      </c>
      <c r="C35" s="28">
        <f t="shared" si="10"/>
        <v>106</v>
      </c>
      <c r="D35" s="31" t="s">
        <v>214</v>
      </c>
      <c r="E35" s="42"/>
      <c r="F35" s="32">
        <v>151</v>
      </c>
      <c r="G35" s="38">
        <f>SUM($G$9+$O$3*C35)</f>
        <v>0.3802083333333333</v>
      </c>
      <c r="H35" s="38">
        <f>SUM($H$9+$P$3*C35)</f>
        <v>0.3986111111111111</v>
      </c>
      <c r="I35" s="38">
        <f>SUM($I$9+$Q$3*C35)</f>
        <v>0.41964285714285715</v>
      </c>
      <c r="J35" s="38">
        <f>SUM($J$9+$R$3*C35)</f>
        <v>0.44391025641025644</v>
      </c>
      <c r="K35" s="38">
        <f>SUM($K$9+$S$3*C35)</f>
        <v>0.4722222222222222</v>
      </c>
      <c r="L35" s="18"/>
      <c r="N35" s="4"/>
      <c r="O35" s="4"/>
    </row>
    <row r="36" spans="1:15" ht="12.75" customHeight="1">
      <c r="A36" s="28">
        <v>2.5</v>
      </c>
      <c r="B36" s="28">
        <f t="shared" si="9"/>
        <v>83.5</v>
      </c>
      <c r="C36" s="28">
        <f t="shared" si="10"/>
        <v>108.5</v>
      </c>
      <c r="D36" s="39" t="s">
        <v>213</v>
      </c>
      <c r="E36" s="42" t="s">
        <v>200</v>
      </c>
      <c r="F36" s="32">
        <v>87</v>
      </c>
      <c r="G36" s="38">
        <f>SUM($G$9+$O$3*C36)</f>
        <v>0.38671875</v>
      </c>
      <c r="H36" s="38">
        <f>SUM($H$9+$P$3*C36)</f>
        <v>0.40555555555555556</v>
      </c>
      <c r="I36" s="38">
        <f>SUM($I$9+$Q$3*C36)</f>
        <v>0.4270833333333333</v>
      </c>
      <c r="J36" s="38">
        <f>SUM($J$9+$R$3*C36)</f>
        <v>0.4519230769230769</v>
      </c>
      <c r="K36" s="38">
        <f>SUM($K$9+$S$3*C36)</f>
        <v>0.4809027777777778</v>
      </c>
      <c r="L36" s="18"/>
      <c r="N36" s="4"/>
      <c r="O36" s="4"/>
    </row>
    <row r="37" spans="1:15" ht="12.75" customHeight="1">
      <c r="A37" s="28">
        <v>11</v>
      </c>
      <c r="B37" s="28">
        <f t="shared" si="9"/>
        <v>72.5</v>
      </c>
      <c r="C37" s="28">
        <f t="shared" si="10"/>
        <v>119.5</v>
      </c>
      <c r="D37" s="39" t="s">
        <v>757</v>
      </c>
      <c r="E37" s="42" t="s">
        <v>201</v>
      </c>
      <c r="F37" s="32">
        <v>100</v>
      </c>
      <c r="G37" s="38">
        <f>SUM($G$9+$O$3*C37)</f>
        <v>0.4153645833333333</v>
      </c>
      <c r="H37" s="38">
        <f>SUM($H$9+$P$3*C37)</f>
        <v>0.4361111111111111</v>
      </c>
      <c r="I37" s="38">
        <f>SUM($I$9+$Q$3*C37)</f>
        <v>0.45982142857142855</v>
      </c>
      <c r="J37" s="38">
        <f>SUM($J$9+$R$3*C37)</f>
        <v>0.48717948717948717</v>
      </c>
      <c r="K37" s="38">
        <f>SUM($K$9+$S$3*C37)</f>
        <v>0.5190972222222222</v>
      </c>
      <c r="L37" s="18"/>
      <c r="N37" s="4"/>
      <c r="O37" s="4"/>
    </row>
    <row r="38" spans="1:15" ht="12.75" customHeight="1">
      <c r="A38" s="28">
        <v>10.5</v>
      </c>
      <c r="B38" s="28">
        <f t="shared" si="9"/>
        <v>62</v>
      </c>
      <c r="C38" s="28">
        <f t="shared" si="10"/>
        <v>130</v>
      </c>
      <c r="D38" s="39" t="s">
        <v>203</v>
      </c>
      <c r="E38" s="42" t="s">
        <v>202</v>
      </c>
      <c r="F38" s="32">
        <v>100</v>
      </c>
      <c r="G38" s="38">
        <f>SUM($G$9+$O$3*C38)</f>
        <v>0.4427083333333333</v>
      </c>
      <c r="H38" s="38">
        <f>SUM($H$9+$P$3*C38)</f>
        <v>0.46527777777777773</v>
      </c>
      <c r="I38" s="38">
        <f>SUM($I$9+$Q$3*C38)</f>
        <v>0.49107142857142855</v>
      </c>
      <c r="J38" s="38">
        <f>SUM($J$9+$R$3*C38)</f>
        <v>0.5208333333333333</v>
      </c>
      <c r="K38" s="38">
        <f>SUM($K$9+$S$3*C38)</f>
        <v>0.5555555555555555</v>
      </c>
      <c r="L38" s="18"/>
      <c r="N38" s="4"/>
      <c r="O38" s="4"/>
    </row>
    <row r="39" spans="1:15" ht="12.75" customHeight="1">
      <c r="A39" s="28">
        <v>5</v>
      </c>
      <c r="B39" s="28">
        <f t="shared" si="9"/>
        <v>57</v>
      </c>
      <c r="C39" s="28">
        <f t="shared" si="10"/>
        <v>135</v>
      </c>
      <c r="D39" s="34" t="s">
        <v>717</v>
      </c>
      <c r="E39" s="32"/>
      <c r="F39" s="32">
        <v>125</v>
      </c>
      <c r="G39" s="38">
        <f t="shared" si="2"/>
        <v>0.4557291666666667</v>
      </c>
      <c r="H39" s="38">
        <f t="shared" si="3"/>
        <v>0.47916666666666663</v>
      </c>
      <c r="I39" s="38">
        <f t="shared" si="4"/>
        <v>0.5059523809523809</v>
      </c>
      <c r="J39" s="38">
        <f t="shared" si="5"/>
        <v>0.5368589743589743</v>
      </c>
      <c r="K39" s="38">
        <f t="shared" si="6"/>
        <v>0.5729166666666666</v>
      </c>
      <c r="L39" s="18"/>
      <c r="N39" s="4"/>
      <c r="O39" s="4"/>
    </row>
    <row r="40" spans="1:12" ht="12.75" customHeight="1">
      <c r="A40" s="28"/>
      <c r="B40" s="28"/>
      <c r="C40" s="28"/>
      <c r="D40" s="31" t="s">
        <v>21</v>
      </c>
      <c r="E40" s="29"/>
      <c r="F40" s="29"/>
      <c r="G40" s="38"/>
      <c r="H40" s="38"/>
      <c r="I40" s="38"/>
      <c r="J40" s="38"/>
      <c r="K40" s="38"/>
      <c r="L40" s="52"/>
    </row>
    <row r="41" spans="1:12" ht="12.75" customHeight="1">
      <c r="A41" s="28">
        <v>0</v>
      </c>
      <c r="B41" s="28">
        <f>B39</f>
        <v>57</v>
      </c>
      <c r="C41" s="28">
        <f>C39</f>
        <v>135</v>
      </c>
      <c r="D41" s="34" t="s">
        <v>718</v>
      </c>
      <c r="E41" s="32" t="s">
        <v>202</v>
      </c>
      <c r="F41" s="32"/>
      <c r="G41" s="35">
        <f>$L$6</f>
        <v>0.5416666666666666</v>
      </c>
      <c r="H41" s="35">
        <f>$L$6</f>
        <v>0.5416666666666666</v>
      </c>
      <c r="I41" s="35">
        <f>$L$6</f>
        <v>0.5416666666666666</v>
      </c>
      <c r="J41" s="35">
        <f>$M$6</f>
        <v>0.5416666666666666</v>
      </c>
      <c r="K41" s="35">
        <f>$M$6</f>
        <v>0.5416666666666666</v>
      </c>
      <c r="L41" s="44">
        <f>A41</f>
        <v>0</v>
      </c>
    </row>
    <row r="42" spans="1:12" ht="12.75" customHeight="1">
      <c r="A42" s="28">
        <v>9</v>
      </c>
      <c r="B42" s="28">
        <f aca="true" t="shared" si="11" ref="B42:B48">B41-A42</f>
        <v>48</v>
      </c>
      <c r="C42" s="28">
        <f aca="true" t="shared" si="12" ref="C42:C48">C41+A42</f>
        <v>144</v>
      </c>
      <c r="D42" s="40" t="s">
        <v>204</v>
      </c>
      <c r="E42" s="32" t="s">
        <v>202</v>
      </c>
      <c r="F42" s="32">
        <v>157</v>
      </c>
      <c r="G42" s="38">
        <f aca="true" t="shared" si="13" ref="G42:G49">SUM($G$41+$O$3*L42)</f>
        <v>0.5651041666666666</v>
      </c>
      <c r="H42" s="38">
        <f aca="true" t="shared" si="14" ref="H42:H49">SUM($G$41+$P$3*L42)</f>
        <v>0.5666666666666667</v>
      </c>
      <c r="I42" s="38">
        <f aca="true" t="shared" si="15" ref="I42:I49">SUM($I$41+$Q$3*L42)</f>
        <v>0.5684523809523809</v>
      </c>
      <c r="J42" s="38">
        <f aca="true" t="shared" si="16" ref="J42:J49">SUM($J$41+$R$3*L42)</f>
        <v>0.5705128205128205</v>
      </c>
      <c r="K42" s="38">
        <f aca="true" t="shared" si="17" ref="K42:K49">SUM($K$41+$S$3*L42)</f>
        <v>0.5729166666666666</v>
      </c>
      <c r="L42" s="44">
        <f aca="true" t="shared" si="18" ref="L42:L48">A42+L41</f>
        <v>9</v>
      </c>
    </row>
    <row r="43" spans="1:12" ht="12.75" customHeight="1">
      <c r="A43" s="28">
        <v>2</v>
      </c>
      <c r="B43" s="28">
        <f t="shared" si="11"/>
        <v>46</v>
      </c>
      <c r="C43" s="28">
        <f t="shared" si="12"/>
        <v>146</v>
      </c>
      <c r="D43" s="40" t="s">
        <v>205</v>
      </c>
      <c r="E43" s="32" t="s">
        <v>202</v>
      </c>
      <c r="F43" s="32">
        <v>223</v>
      </c>
      <c r="G43" s="38">
        <f t="shared" si="13"/>
        <v>0.5703125</v>
      </c>
      <c r="H43" s="38">
        <f t="shared" si="14"/>
        <v>0.5722222222222222</v>
      </c>
      <c r="I43" s="38">
        <f t="shared" si="15"/>
        <v>0.5744047619047619</v>
      </c>
      <c r="J43" s="38">
        <f t="shared" si="16"/>
        <v>0.5769230769230769</v>
      </c>
      <c r="K43" s="38">
        <f t="shared" si="17"/>
        <v>0.579861111111111</v>
      </c>
      <c r="L43" s="44">
        <f t="shared" si="18"/>
        <v>11</v>
      </c>
    </row>
    <row r="44" spans="1:12" ht="12.75" customHeight="1">
      <c r="A44" s="28">
        <v>11</v>
      </c>
      <c r="B44" s="28">
        <f t="shared" si="11"/>
        <v>35</v>
      </c>
      <c r="C44" s="28">
        <f t="shared" si="12"/>
        <v>157</v>
      </c>
      <c r="D44" s="40" t="s">
        <v>206</v>
      </c>
      <c r="E44" s="32" t="s">
        <v>202</v>
      </c>
      <c r="F44" s="32">
        <v>185</v>
      </c>
      <c r="G44" s="38">
        <f t="shared" si="13"/>
        <v>0.5989583333333333</v>
      </c>
      <c r="H44" s="38">
        <f t="shared" si="14"/>
        <v>0.6027777777777777</v>
      </c>
      <c r="I44" s="38">
        <f t="shared" si="15"/>
        <v>0.6071428571428571</v>
      </c>
      <c r="J44" s="38">
        <f t="shared" si="16"/>
        <v>0.6121794871794871</v>
      </c>
      <c r="K44" s="38">
        <f t="shared" si="17"/>
        <v>0.6180555555555555</v>
      </c>
      <c r="L44" s="44">
        <f t="shared" si="18"/>
        <v>22</v>
      </c>
    </row>
    <row r="45" spans="1:12" ht="12.75" customHeight="1">
      <c r="A45" s="28">
        <v>2</v>
      </c>
      <c r="B45" s="28">
        <f t="shared" si="11"/>
        <v>33</v>
      </c>
      <c r="C45" s="28">
        <f t="shared" si="12"/>
        <v>159</v>
      </c>
      <c r="D45" s="40" t="s">
        <v>207</v>
      </c>
      <c r="E45" s="32" t="s">
        <v>202</v>
      </c>
      <c r="F45" s="32">
        <v>165</v>
      </c>
      <c r="G45" s="38">
        <f t="shared" si="13"/>
        <v>0.6041666666666666</v>
      </c>
      <c r="H45" s="38">
        <f t="shared" si="14"/>
        <v>0.6083333333333333</v>
      </c>
      <c r="I45" s="38">
        <f t="shared" si="15"/>
        <v>0.613095238095238</v>
      </c>
      <c r="J45" s="38">
        <f t="shared" si="16"/>
        <v>0.6185897435897436</v>
      </c>
      <c r="K45" s="38">
        <f t="shared" si="17"/>
        <v>0.625</v>
      </c>
      <c r="L45" s="44">
        <f t="shared" si="18"/>
        <v>24</v>
      </c>
    </row>
    <row r="46" spans="1:12" ht="12.75" customHeight="1">
      <c r="A46" s="28">
        <v>11</v>
      </c>
      <c r="B46" s="28">
        <f t="shared" si="11"/>
        <v>22</v>
      </c>
      <c r="C46" s="28">
        <f t="shared" si="12"/>
        <v>170</v>
      </c>
      <c r="D46" s="59" t="s">
        <v>209</v>
      </c>
      <c r="E46" s="192" t="s">
        <v>208</v>
      </c>
      <c r="F46" s="32">
        <v>103</v>
      </c>
      <c r="G46" s="38">
        <f t="shared" si="13"/>
        <v>0.6328125</v>
      </c>
      <c r="H46" s="38">
        <f t="shared" si="14"/>
        <v>0.6388888888888888</v>
      </c>
      <c r="I46" s="38">
        <f t="shared" si="15"/>
        <v>0.6458333333333333</v>
      </c>
      <c r="J46" s="38">
        <f t="shared" si="16"/>
        <v>0.6538461538461537</v>
      </c>
      <c r="K46" s="38">
        <f t="shared" si="17"/>
        <v>0.6631944444444444</v>
      </c>
      <c r="L46" s="44">
        <f t="shared" si="18"/>
        <v>35</v>
      </c>
    </row>
    <row r="47" spans="1:12" ht="12.75" customHeight="1">
      <c r="A47" s="28">
        <v>4</v>
      </c>
      <c r="B47" s="28">
        <f t="shared" si="11"/>
        <v>18</v>
      </c>
      <c r="C47" s="28">
        <f t="shared" si="12"/>
        <v>174</v>
      </c>
      <c r="D47" s="40" t="s">
        <v>210</v>
      </c>
      <c r="E47" s="32" t="s">
        <v>211</v>
      </c>
      <c r="F47" s="32">
        <v>77</v>
      </c>
      <c r="G47" s="38">
        <f t="shared" si="13"/>
        <v>0.6432291666666666</v>
      </c>
      <c r="H47" s="38">
        <f t="shared" si="14"/>
        <v>0.6499999999999999</v>
      </c>
      <c r="I47" s="38">
        <f t="shared" si="15"/>
        <v>0.6577380952380952</v>
      </c>
      <c r="J47" s="38">
        <f t="shared" si="16"/>
        <v>0.6666666666666666</v>
      </c>
      <c r="K47" s="38">
        <f t="shared" si="17"/>
        <v>0.6770833333333333</v>
      </c>
      <c r="L47" s="44">
        <f t="shared" si="18"/>
        <v>39</v>
      </c>
    </row>
    <row r="48" spans="1:12" ht="12.75" customHeight="1">
      <c r="A48" s="28">
        <v>7</v>
      </c>
      <c r="B48" s="28">
        <f t="shared" si="11"/>
        <v>11</v>
      </c>
      <c r="C48" s="28">
        <f t="shared" si="12"/>
        <v>181</v>
      </c>
      <c r="D48" s="40" t="s">
        <v>212</v>
      </c>
      <c r="E48" s="192" t="s">
        <v>140</v>
      </c>
      <c r="F48" s="32">
        <v>80</v>
      </c>
      <c r="G48" s="38">
        <f t="shared" si="13"/>
        <v>0.6614583333333333</v>
      </c>
      <c r="H48" s="38">
        <f t="shared" si="14"/>
        <v>0.6694444444444444</v>
      </c>
      <c r="I48" s="38">
        <f t="shared" si="15"/>
        <v>0.6785714285714285</v>
      </c>
      <c r="J48" s="38">
        <f t="shared" si="16"/>
        <v>0.6891025641025641</v>
      </c>
      <c r="K48" s="38">
        <f t="shared" si="17"/>
        <v>0.7013888888888888</v>
      </c>
      <c r="L48" s="44">
        <f t="shared" si="18"/>
        <v>46</v>
      </c>
    </row>
    <row r="49" spans="1:12" ht="12.75" customHeight="1">
      <c r="A49" s="61">
        <v>11</v>
      </c>
      <c r="B49" s="28">
        <f>B48-A49</f>
        <v>0</v>
      </c>
      <c r="C49" s="28">
        <f>C48+A49</f>
        <v>192</v>
      </c>
      <c r="D49" s="62" t="s">
        <v>75</v>
      </c>
      <c r="E49" s="60"/>
      <c r="F49" s="32">
        <v>83</v>
      </c>
      <c r="G49" s="38">
        <f t="shared" si="13"/>
        <v>0.6901041666666666</v>
      </c>
      <c r="H49" s="38">
        <f t="shared" si="14"/>
        <v>0.7</v>
      </c>
      <c r="I49" s="38">
        <f t="shared" si="15"/>
        <v>0.7113095238095237</v>
      </c>
      <c r="J49" s="38">
        <f t="shared" si="16"/>
        <v>0.7243589743589743</v>
      </c>
      <c r="K49" s="38">
        <f t="shared" si="17"/>
        <v>0.7395833333333333</v>
      </c>
      <c r="L49" s="44">
        <f>A49+L48</f>
        <v>57</v>
      </c>
    </row>
    <row r="50" spans="1:12" ht="12.75" customHeight="1">
      <c r="A50" s="61"/>
      <c r="B50" s="28"/>
      <c r="C50" s="28"/>
      <c r="D50" s="59"/>
      <c r="E50" s="60"/>
      <c r="F50" s="32"/>
      <c r="G50" s="38"/>
      <c r="H50" s="38"/>
      <c r="I50" s="38"/>
      <c r="J50" s="38"/>
      <c r="K50" s="38"/>
      <c r="L50" s="44"/>
    </row>
    <row r="51" spans="1:12" ht="12.75" customHeight="1">
      <c r="A51" s="61"/>
      <c r="B51" s="28"/>
      <c r="C51" s="28"/>
      <c r="D51" s="63"/>
      <c r="E51" s="60"/>
      <c r="F51" s="32"/>
      <c r="G51" s="38"/>
      <c r="H51" s="38"/>
      <c r="I51" s="38"/>
      <c r="J51" s="38"/>
      <c r="K51" s="38"/>
      <c r="L51" s="44"/>
    </row>
    <row r="52" spans="1:12" ht="12.75" customHeight="1">
      <c r="A52" s="61"/>
      <c r="B52" s="28"/>
      <c r="C52" s="28"/>
      <c r="D52" s="59"/>
      <c r="E52" s="60"/>
      <c r="F52" s="32"/>
      <c r="G52" s="38"/>
      <c r="H52" s="38"/>
      <c r="I52" s="38"/>
      <c r="J52" s="38"/>
      <c r="K52" s="38"/>
      <c r="L52" s="44"/>
    </row>
    <row r="53" spans="1:12" ht="12.75" customHeight="1">
      <c r="A53" s="61"/>
      <c r="B53" s="28"/>
      <c r="C53" s="28"/>
      <c r="D53" s="59"/>
      <c r="E53" s="60"/>
      <c r="F53" s="32"/>
      <c r="G53" s="38"/>
      <c r="H53" s="38"/>
      <c r="I53" s="38"/>
      <c r="J53" s="38"/>
      <c r="K53" s="38"/>
      <c r="L53" s="44"/>
    </row>
    <row r="54" spans="1:12" ht="12.75" customHeight="1">
      <c r="A54" s="61"/>
      <c r="B54" s="28"/>
      <c r="C54" s="28"/>
      <c r="D54" s="62"/>
      <c r="E54" s="60"/>
      <c r="F54" s="32"/>
      <c r="G54" s="38"/>
      <c r="H54" s="38"/>
      <c r="I54" s="38"/>
      <c r="J54" s="38"/>
      <c r="K54" s="38"/>
      <c r="L54" s="44"/>
    </row>
    <row r="55" spans="1:12" ht="12.75" customHeight="1">
      <c r="A55" s="61"/>
      <c r="B55" s="28"/>
      <c r="C55" s="28"/>
      <c r="D55" s="59"/>
      <c r="E55" s="60"/>
      <c r="F55" s="32"/>
      <c r="G55" s="38"/>
      <c r="H55" s="38"/>
      <c r="I55" s="38"/>
      <c r="J55" s="38"/>
      <c r="K55" s="38"/>
      <c r="L55" s="44"/>
    </row>
    <row r="56" spans="1:12" ht="12.75" customHeight="1">
      <c r="A56" s="61"/>
      <c r="B56" s="28"/>
      <c r="C56" s="28"/>
      <c r="D56" s="59"/>
      <c r="E56" s="60"/>
      <c r="F56" s="32"/>
      <c r="G56" s="38"/>
      <c r="H56" s="38"/>
      <c r="I56" s="38"/>
      <c r="J56" s="38"/>
      <c r="K56" s="38"/>
      <c r="L56" s="44"/>
    </row>
    <row r="57" ht="12.75" customHeight="1">
      <c r="L57" s="70"/>
    </row>
    <row r="58" spans="12:13" ht="12.75" customHeight="1">
      <c r="L58" s="70"/>
      <c r="M58" s="16"/>
    </row>
    <row r="59" spans="12:13" ht="12.75" customHeight="1">
      <c r="L59" s="52"/>
      <c r="M59" s="16"/>
    </row>
    <row r="60" spans="12:13" ht="12.75" customHeight="1">
      <c r="L60" s="70"/>
      <c r="M60" s="16" t="s">
        <v>699</v>
      </c>
    </row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</sheetData>
  <sheetProtection/>
  <mergeCells count="7">
    <mergeCell ref="A4:K4"/>
    <mergeCell ref="C5:G5"/>
    <mergeCell ref="G6:J6"/>
    <mergeCell ref="L1:M1"/>
    <mergeCell ref="A1:K1"/>
    <mergeCell ref="A2:K2"/>
    <mergeCell ref="A3:K3"/>
  </mergeCells>
  <printOptions horizontalCentered="1"/>
  <pageMargins left="0.39375" right="0.39375" top="0.39375" bottom="0.39375" header="0.5118055555555556" footer="0.39375"/>
  <pageSetup fitToHeight="1" fitToWidth="1" horizontalDpi="300" verticalDpi="300" orientation="portrait" paperSize="9" scale="85" r:id="rId1"/>
  <headerFooter alignWithMargins="0">
    <oddFooter>&amp;L&amp;F   &amp;D  &amp;T&amp;R&amp;8Les communes  en lettres majuscules sont des
 chefs-lieuxde cantons,  de sous-préfectures ou préfectures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zoomScalePageLayoutView="0" workbookViewId="0" topLeftCell="A1">
      <selection activeCell="F53" sqref="F53"/>
    </sheetView>
  </sheetViews>
  <sheetFormatPr defaultColWidth="8.57421875" defaultRowHeight="12.75"/>
  <cols>
    <col min="1" max="1" width="6.7109375" style="1" customWidth="1"/>
    <col min="2" max="3" width="8.7109375" style="2" customWidth="1"/>
    <col min="4" max="4" width="31.00390625" style="3" customWidth="1"/>
    <col min="5" max="10" width="7.7109375" style="2" customWidth="1"/>
    <col min="11" max="11" width="7.7109375" style="71" customWidth="1"/>
    <col min="12" max="14" width="8.8515625" style="3" customWidth="1"/>
    <col min="15" max="19" width="9.421875" style="3" customWidth="1"/>
    <col min="20" max="20" width="8.57421875" style="3" customWidth="1"/>
    <col min="21" max="16384" width="8.57421875" style="3" customWidth="1"/>
  </cols>
  <sheetData>
    <row r="1" spans="1:19" ht="12.75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5" t="s">
        <v>1</v>
      </c>
      <c r="M1" s="215"/>
      <c r="N1" s="7">
        <v>0.041666666666666664</v>
      </c>
      <c r="O1" s="8">
        <v>16</v>
      </c>
      <c r="P1" s="8">
        <v>15</v>
      </c>
      <c r="Q1" s="8">
        <v>14</v>
      </c>
      <c r="R1" s="8">
        <v>13</v>
      </c>
      <c r="S1" s="9">
        <v>12</v>
      </c>
    </row>
    <row r="2" spans="1:19" ht="12.75">
      <c r="A2" s="212" t="s">
        <v>52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11"/>
      <c r="M2" s="6"/>
      <c r="N2" s="11"/>
      <c r="O2" s="11"/>
      <c r="P2" s="5"/>
      <c r="Q2" s="5"/>
      <c r="R2" s="5"/>
      <c r="S2" s="12"/>
    </row>
    <row r="3" spans="1:19" ht="12.75">
      <c r="A3" s="212" t="s">
        <v>56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13" t="s">
        <v>2</v>
      </c>
      <c r="M3" s="6">
        <v>1</v>
      </c>
      <c r="N3" s="11" t="s">
        <v>3</v>
      </c>
      <c r="O3" s="14">
        <f>($N$1/O1)</f>
        <v>0.0026041666666666665</v>
      </c>
      <c r="P3" s="14">
        <f>($N$1/P1)</f>
        <v>0.0027777777777777775</v>
      </c>
      <c r="Q3" s="14">
        <f>($N$1/Q1)</f>
        <v>0.002976190476190476</v>
      </c>
      <c r="R3" s="14">
        <f>($N$1/R1)</f>
        <v>0.003205128205128205</v>
      </c>
      <c r="S3" s="15">
        <f>($N$1/S1)</f>
        <v>0.003472222222222222</v>
      </c>
    </row>
    <row r="4" spans="1:12" ht="12" customHeight="1">
      <c r="A4" s="211" t="s">
        <v>4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52"/>
    </row>
    <row r="5" spans="1:14" ht="12.75">
      <c r="A5" s="17"/>
      <c r="B5" s="10"/>
      <c r="C5" s="212" t="s">
        <v>719</v>
      </c>
      <c r="D5" s="212"/>
      <c r="E5" s="212"/>
      <c r="F5" s="212"/>
      <c r="G5" s="212"/>
      <c r="H5" s="17">
        <v>193.5</v>
      </c>
      <c r="I5" s="10" t="s">
        <v>5</v>
      </c>
      <c r="J5" s="10"/>
      <c r="K5" s="72"/>
      <c r="L5" s="18">
        <v>0.10416666666666667</v>
      </c>
      <c r="M5" s="18">
        <v>0.10416666666666667</v>
      </c>
      <c r="N5" s="3" t="s">
        <v>6</v>
      </c>
    </row>
    <row r="6" spans="1:14" ht="12.75">
      <c r="A6" s="19"/>
      <c r="B6" s="20" t="s">
        <v>5</v>
      </c>
      <c r="C6" s="73"/>
      <c r="D6" s="21" t="s">
        <v>7</v>
      </c>
      <c r="E6" s="22" t="s">
        <v>8</v>
      </c>
      <c r="F6" s="22" t="s">
        <v>9</v>
      </c>
      <c r="G6" s="214" t="s">
        <v>10</v>
      </c>
      <c r="H6" s="214"/>
      <c r="I6" s="214"/>
      <c r="J6" s="214"/>
      <c r="K6" s="214"/>
      <c r="L6" s="18">
        <v>0.4375</v>
      </c>
      <c r="M6" s="18">
        <v>0.4375</v>
      </c>
      <c r="N6" s="16" t="s">
        <v>11</v>
      </c>
    </row>
    <row r="7" spans="1:13" ht="12.75">
      <c r="A7" s="24" t="s">
        <v>12</v>
      </c>
      <c r="B7" s="25" t="s">
        <v>13</v>
      </c>
      <c r="C7" s="25" t="s">
        <v>14</v>
      </c>
      <c r="D7" s="26"/>
      <c r="E7" s="27" t="s">
        <v>15</v>
      </c>
      <c r="F7" s="27"/>
      <c r="G7" s="27" t="s">
        <v>16</v>
      </c>
      <c r="H7" s="27" t="s">
        <v>17</v>
      </c>
      <c r="I7" s="27" t="s">
        <v>18</v>
      </c>
      <c r="J7" s="27" t="s">
        <v>19</v>
      </c>
      <c r="K7" s="27" t="s">
        <v>20</v>
      </c>
      <c r="L7" s="10"/>
      <c r="M7" s="4"/>
    </row>
    <row r="8" spans="1:13" ht="12.75">
      <c r="A8" s="28"/>
      <c r="B8" s="29"/>
      <c r="C8" s="28"/>
      <c r="D8" s="31" t="s">
        <v>214</v>
      </c>
      <c r="E8" s="32"/>
      <c r="F8" s="32"/>
      <c r="G8" s="29"/>
      <c r="H8" s="30"/>
      <c r="I8" s="30"/>
      <c r="J8" s="30"/>
      <c r="K8" s="30"/>
      <c r="L8" s="33"/>
      <c r="M8" s="4"/>
    </row>
    <row r="9" spans="1:15" ht="25.5">
      <c r="A9" s="28"/>
      <c r="B9" s="28">
        <f>H5</f>
        <v>193.5</v>
      </c>
      <c r="C9" s="28">
        <v>0</v>
      </c>
      <c r="D9" s="203" t="s">
        <v>701</v>
      </c>
      <c r="E9" s="32" t="s">
        <v>274</v>
      </c>
      <c r="F9" s="32"/>
      <c r="G9" s="35">
        <f>$L$5</f>
        <v>0.10416666666666667</v>
      </c>
      <c r="H9" s="35">
        <f>$L$5</f>
        <v>0.10416666666666667</v>
      </c>
      <c r="I9" s="35">
        <f>$L$5</f>
        <v>0.10416666666666667</v>
      </c>
      <c r="J9" s="35">
        <f>$M$5</f>
        <v>0.10416666666666667</v>
      </c>
      <c r="K9" s="35">
        <f>$M$5</f>
        <v>0.10416666666666667</v>
      </c>
      <c r="L9" s="74"/>
      <c r="M9" s="75"/>
      <c r="N9" s="75"/>
      <c r="O9" s="75"/>
    </row>
    <row r="10" spans="1:15" ht="12.75">
      <c r="A10" s="28">
        <v>0</v>
      </c>
      <c r="B10" s="28">
        <f aca="true" t="shared" si="0" ref="B10:B30">B9-A10</f>
        <v>193.5</v>
      </c>
      <c r="C10" s="28">
        <f aca="true" t="shared" si="1" ref="C10:C30">C9+A10</f>
        <v>0</v>
      </c>
      <c r="D10" s="47" t="s">
        <v>271</v>
      </c>
      <c r="E10" s="32" t="s">
        <v>215</v>
      </c>
      <c r="F10" s="32">
        <v>90</v>
      </c>
      <c r="G10" s="38">
        <f aca="true" t="shared" si="2" ref="G10:G18">SUM($G$9+$O$3*C10)</f>
        <v>0.10416666666666667</v>
      </c>
      <c r="H10" s="38">
        <f aca="true" t="shared" si="3" ref="H10:H18">SUM($H$9+$P$3*C10)</f>
        <v>0.10416666666666667</v>
      </c>
      <c r="I10" s="38">
        <f aca="true" t="shared" si="4" ref="I10:I18">SUM($I$9+$Q$3*C10)</f>
        <v>0.10416666666666667</v>
      </c>
      <c r="J10" s="38">
        <f aca="true" t="shared" si="5" ref="J10:J18">SUM($J$9+$R$3*C10)</f>
        <v>0.10416666666666667</v>
      </c>
      <c r="K10" s="38">
        <f aca="true" t="shared" si="6" ref="K10:K18">SUM($K$9+$S$3*C10)</f>
        <v>0.10416666666666667</v>
      </c>
      <c r="N10" s="4"/>
      <c r="O10" s="4"/>
    </row>
    <row r="11" spans="1:15" ht="12.75">
      <c r="A11" s="28">
        <v>8.5</v>
      </c>
      <c r="B11" s="28">
        <f t="shared" si="0"/>
        <v>185</v>
      </c>
      <c r="C11" s="28">
        <f t="shared" si="1"/>
        <v>8.5</v>
      </c>
      <c r="D11" s="40" t="s">
        <v>216</v>
      </c>
      <c r="E11" s="32" t="s">
        <v>140</v>
      </c>
      <c r="F11" s="32">
        <v>116</v>
      </c>
      <c r="G11" s="38">
        <f t="shared" si="2"/>
        <v>0.12630208333333334</v>
      </c>
      <c r="H11" s="38">
        <f t="shared" si="3"/>
        <v>0.12777777777777777</v>
      </c>
      <c r="I11" s="38">
        <f t="shared" si="4"/>
        <v>0.12946428571428573</v>
      </c>
      <c r="J11" s="38">
        <f t="shared" si="5"/>
        <v>0.13141025641025642</v>
      </c>
      <c r="K11" s="38">
        <f t="shared" si="6"/>
        <v>0.13368055555555555</v>
      </c>
      <c r="M11" s="4"/>
      <c r="N11" s="4"/>
      <c r="O11" s="4"/>
    </row>
    <row r="12" spans="1:15" ht="12.75">
      <c r="A12" s="28">
        <v>7</v>
      </c>
      <c r="B12" s="28">
        <f t="shared" si="0"/>
        <v>178</v>
      </c>
      <c r="C12" s="28">
        <f t="shared" si="1"/>
        <v>15.5</v>
      </c>
      <c r="D12" s="40" t="s">
        <v>217</v>
      </c>
      <c r="E12" s="32" t="s">
        <v>215</v>
      </c>
      <c r="F12" s="32">
        <v>126</v>
      </c>
      <c r="G12" s="38">
        <f t="shared" si="2"/>
        <v>0.14453125</v>
      </c>
      <c r="H12" s="38">
        <f t="shared" si="3"/>
        <v>0.14722222222222223</v>
      </c>
      <c r="I12" s="38">
        <f t="shared" si="4"/>
        <v>0.15029761904761904</v>
      </c>
      <c r="J12" s="38">
        <f t="shared" si="5"/>
        <v>0.15384615384615385</v>
      </c>
      <c r="K12" s="38">
        <f t="shared" si="6"/>
        <v>0.1579861111111111</v>
      </c>
      <c r="M12" s="4"/>
      <c r="N12" s="4"/>
      <c r="O12" s="4"/>
    </row>
    <row r="13" spans="1:15" ht="12.75">
      <c r="A13" s="28">
        <v>6</v>
      </c>
      <c r="B13" s="28">
        <f t="shared" si="0"/>
        <v>172</v>
      </c>
      <c r="C13" s="28">
        <f t="shared" si="1"/>
        <v>21.5</v>
      </c>
      <c r="D13" s="47" t="s">
        <v>218</v>
      </c>
      <c r="E13" s="32" t="s">
        <v>215</v>
      </c>
      <c r="F13" s="32">
        <v>212</v>
      </c>
      <c r="G13" s="38">
        <f t="shared" si="2"/>
        <v>0.16015625</v>
      </c>
      <c r="H13" s="38">
        <f t="shared" si="3"/>
        <v>0.1638888888888889</v>
      </c>
      <c r="I13" s="38">
        <f t="shared" si="4"/>
        <v>0.16815476190476192</v>
      </c>
      <c r="J13" s="38">
        <f t="shared" si="5"/>
        <v>0.17307692307692307</v>
      </c>
      <c r="K13" s="38">
        <f t="shared" si="6"/>
        <v>0.17881944444444445</v>
      </c>
      <c r="M13" s="4"/>
      <c r="N13" s="4"/>
      <c r="O13" s="4"/>
    </row>
    <row r="14" spans="1:15" ht="12.75">
      <c r="A14" s="28">
        <v>2.5</v>
      </c>
      <c r="B14" s="28">
        <f t="shared" si="0"/>
        <v>169.5</v>
      </c>
      <c r="C14" s="28">
        <f t="shared" si="1"/>
        <v>24</v>
      </c>
      <c r="D14" s="40" t="s">
        <v>219</v>
      </c>
      <c r="E14" s="32" t="s">
        <v>220</v>
      </c>
      <c r="F14" s="29">
        <v>181</v>
      </c>
      <c r="G14" s="38">
        <f t="shared" si="2"/>
        <v>0.16666666666666669</v>
      </c>
      <c r="H14" s="38">
        <f t="shared" si="3"/>
        <v>0.17083333333333334</v>
      </c>
      <c r="I14" s="38">
        <f t="shared" si="4"/>
        <v>0.17559523809523808</v>
      </c>
      <c r="J14" s="38">
        <f t="shared" si="5"/>
        <v>0.1810897435897436</v>
      </c>
      <c r="K14" s="38">
        <f t="shared" si="6"/>
        <v>0.1875</v>
      </c>
      <c r="M14" s="4"/>
      <c r="N14" s="4"/>
      <c r="O14" s="4"/>
    </row>
    <row r="15" spans="1:15" ht="12.75">
      <c r="A15" s="28">
        <v>7.5</v>
      </c>
      <c r="B15" s="28">
        <f t="shared" si="0"/>
        <v>162</v>
      </c>
      <c r="C15" s="28">
        <f t="shared" si="1"/>
        <v>31.5</v>
      </c>
      <c r="D15" s="40" t="s">
        <v>222</v>
      </c>
      <c r="E15" s="32" t="s">
        <v>221</v>
      </c>
      <c r="F15" s="32">
        <v>161</v>
      </c>
      <c r="G15" s="38">
        <f t="shared" si="2"/>
        <v>0.18619791666666669</v>
      </c>
      <c r="H15" s="38">
        <f t="shared" si="3"/>
        <v>0.19166666666666665</v>
      </c>
      <c r="I15" s="38">
        <f t="shared" si="4"/>
        <v>0.19791666666666669</v>
      </c>
      <c r="J15" s="38">
        <f t="shared" si="5"/>
        <v>0.20512820512820512</v>
      </c>
      <c r="K15" s="38">
        <f t="shared" si="6"/>
        <v>0.21354166666666669</v>
      </c>
      <c r="L15" s="18"/>
      <c r="M15" s="4"/>
      <c r="N15" s="4"/>
      <c r="O15" s="4"/>
    </row>
    <row r="16" spans="1:15" ht="12.75">
      <c r="A16" s="28">
        <v>6</v>
      </c>
      <c r="B16" s="28">
        <f t="shared" si="0"/>
        <v>156</v>
      </c>
      <c r="C16" s="28">
        <f t="shared" si="1"/>
        <v>37.5</v>
      </c>
      <c r="D16" s="40" t="s">
        <v>223</v>
      </c>
      <c r="E16" s="32" t="s">
        <v>221</v>
      </c>
      <c r="F16" s="32">
        <v>156</v>
      </c>
      <c r="G16" s="38">
        <f t="shared" si="2"/>
        <v>0.20182291666666669</v>
      </c>
      <c r="H16" s="38">
        <f t="shared" si="3"/>
        <v>0.20833333333333331</v>
      </c>
      <c r="I16" s="38">
        <f t="shared" si="4"/>
        <v>0.21577380952380953</v>
      </c>
      <c r="J16" s="38">
        <f t="shared" si="5"/>
        <v>0.22435897435897434</v>
      </c>
      <c r="K16" s="38">
        <f t="shared" si="6"/>
        <v>0.234375</v>
      </c>
      <c r="L16" s="18"/>
      <c r="M16" s="4"/>
      <c r="N16" s="4"/>
      <c r="O16" s="4"/>
    </row>
    <row r="17" spans="1:15" ht="12.75">
      <c r="A17" s="28">
        <v>10</v>
      </c>
      <c r="B17" s="28">
        <f t="shared" si="0"/>
        <v>146</v>
      </c>
      <c r="C17" s="28">
        <f t="shared" si="1"/>
        <v>47.5</v>
      </c>
      <c r="D17" s="47" t="s">
        <v>224</v>
      </c>
      <c r="E17" s="32" t="s">
        <v>221</v>
      </c>
      <c r="F17" s="32">
        <v>151</v>
      </c>
      <c r="G17" s="38">
        <f t="shared" si="2"/>
        <v>0.22786458333333331</v>
      </c>
      <c r="H17" s="38">
        <f t="shared" si="3"/>
        <v>0.2361111111111111</v>
      </c>
      <c r="I17" s="38">
        <f t="shared" si="4"/>
        <v>0.2455357142857143</v>
      </c>
      <c r="J17" s="38">
        <f t="shared" si="5"/>
        <v>0.2564102564102564</v>
      </c>
      <c r="K17" s="38">
        <f t="shared" si="6"/>
        <v>0.2690972222222222</v>
      </c>
      <c r="L17" s="18"/>
      <c r="M17" s="4"/>
      <c r="N17" s="4"/>
      <c r="O17" s="4"/>
    </row>
    <row r="18" spans="1:15" ht="12.75">
      <c r="A18" s="28">
        <v>7.5</v>
      </c>
      <c r="B18" s="28">
        <f t="shared" si="0"/>
        <v>138.5</v>
      </c>
      <c r="C18" s="28">
        <f t="shared" si="1"/>
        <v>55</v>
      </c>
      <c r="D18" s="47" t="s">
        <v>225</v>
      </c>
      <c r="E18" s="32" t="s">
        <v>226</v>
      </c>
      <c r="F18" s="32">
        <v>231</v>
      </c>
      <c r="G18" s="38">
        <f t="shared" si="2"/>
        <v>0.24739583333333331</v>
      </c>
      <c r="H18" s="38">
        <f t="shared" si="3"/>
        <v>0.2569444444444444</v>
      </c>
      <c r="I18" s="38">
        <f t="shared" si="4"/>
        <v>0.26785714285714285</v>
      </c>
      <c r="J18" s="38">
        <f t="shared" si="5"/>
        <v>0.28044871794871795</v>
      </c>
      <c r="K18" s="38">
        <f t="shared" si="6"/>
        <v>0.2951388888888889</v>
      </c>
      <c r="L18" s="18"/>
      <c r="M18" s="4"/>
      <c r="N18" s="4"/>
      <c r="O18" s="4"/>
    </row>
    <row r="19" spans="1:15" ht="12.75">
      <c r="A19" s="28">
        <v>2.5</v>
      </c>
      <c r="B19" s="28">
        <f>B18-A19</f>
        <v>136</v>
      </c>
      <c r="C19" s="28">
        <f>C18+A19</f>
        <v>57.5</v>
      </c>
      <c r="D19" s="65" t="s">
        <v>230</v>
      </c>
      <c r="E19" s="32"/>
      <c r="F19" s="32"/>
      <c r="G19" s="38">
        <f aca="true" t="shared" si="7" ref="G19:G33">SUM($G$9+$O$3*C19)</f>
        <v>0.25390625</v>
      </c>
      <c r="H19" s="38">
        <f aca="true" t="shared" si="8" ref="H19:H33">SUM($H$9+$P$3*C19)</f>
        <v>0.2638888888888889</v>
      </c>
      <c r="I19" s="38">
        <f aca="true" t="shared" si="9" ref="I19:I33">SUM($I$9+$Q$3*C19)</f>
        <v>0.27529761904761907</v>
      </c>
      <c r="J19" s="38">
        <f aca="true" t="shared" si="10" ref="J19:J33">SUM($J$9+$R$3*C19)</f>
        <v>0.28846153846153844</v>
      </c>
      <c r="K19" s="38">
        <f aca="true" t="shared" si="11" ref="K19:K33">SUM($K$9+$S$3*C19)</f>
        <v>0.3038194444444444</v>
      </c>
      <c r="L19" s="18"/>
      <c r="M19" s="4"/>
      <c r="N19" s="4"/>
      <c r="O19" s="4"/>
    </row>
    <row r="20" spans="1:15" ht="12.75">
      <c r="A20" s="28">
        <v>0</v>
      </c>
      <c r="B20" s="28">
        <f>B19-A20</f>
        <v>136</v>
      </c>
      <c r="C20" s="28">
        <f>C19+A20</f>
        <v>57.5</v>
      </c>
      <c r="D20" s="47" t="s">
        <v>227</v>
      </c>
      <c r="E20" s="42" t="s">
        <v>123</v>
      </c>
      <c r="F20" s="32"/>
      <c r="G20" s="38">
        <f t="shared" si="7"/>
        <v>0.25390625</v>
      </c>
      <c r="H20" s="38">
        <f t="shared" si="8"/>
        <v>0.2638888888888889</v>
      </c>
      <c r="I20" s="38">
        <f t="shared" si="9"/>
        <v>0.27529761904761907</v>
      </c>
      <c r="J20" s="38">
        <f t="shared" si="10"/>
        <v>0.28846153846153844</v>
      </c>
      <c r="K20" s="38">
        <f t="shared" si="11"/>
        <v>0.3038194444444444</v>
      </c>
      <c r="L20" s="18"/>
      <c r="M20" s="4"/>
      <c r="N20" s="4"/>
      <c r="O20" s="4"/>
    </row>
    <row r="21" spans="1:15" ht="12.75">
      <c r="A21" s="28">
        <v>5</v>
      </c>
      <c r="B21" s="28">
        <f>B20-A21</f>
        <v>131</v>
      </c>
      <c r="C21" s="28">
        <f>C20+A21</f>
        <v>62.5</v>
      </c>
      <c r="D21" s="65" t="s">
        <v>214</v>
      </c>
      <c r="E21" s="42"/>
      <c r="F21" s="32"/>
      <c r="G21" s="38">
        <f t="shared" si="7"/>
        <v>0.2669270833333333</v>
      </c>
      <c r="H21" s="38">
        <f t="shared" si="8"/>
        <v>0.27777777777777773</v>
      </c>
      <c r="I21" s="38">
        <f t="shared" si="9"/>
        <v>0.2901785714285714</v>
      </c>
      <c r="J21" s="38">
        <f t="shared" si="10"/>
        <v>0.30448717948717946</v>
      </c>
      <c r="K21" s="38">
        <f t="shared" si="11"/>
        <v>0.3211805555555555</v>
      </c>
      <c r="L21" s="18"/>
      <c r="M21" s="4"/>
      <c r="N21" s="4"/>
      <c r="O21" s="4"/>
    </row>
    <row r="22" spans="1:15" ht="12.75">
      <c r="A22" s="28">
        <v>0</v>
      </c>
      <c r="B22" s="28">
        <f>B21-A22</f>
        <v>131</v>
      </c>
      <c r="C22" s="28">
        <f>C21+A22</f>
        <v>62.5</v>
      </c>
      <c r="D22" s="47" t="s">
        <v>228</v>
      </c>
      <c r="E22" s="42" t="s">
        <v>229</v>
      </c>
      <c r="F22" s="32"/>
      <c r="G22" s="38">
        <f t="shared" si="7"/>
        <v>0.2669270833333333</v>
      </c>
      <c r="H22" s="38">
        <f t="shared" si="8"/>
        <v>0.27777777777777773</v>
      </c>
      <c r="I22" s="38">
        <f t="shared" si="9"/>
        <v>0.2901785714285714</v>
      </c>
      <c r="J22" s="38">
        <f t="shared" si="10"/>
        <v>0.30448717948717946</v>
      </c>
      <c r="K22" s="38">
        <f t="shared" si="11"/>
        <v>0.3211805555555555</v>
      </c>
      <c r="L22" s="18"/>
      <c r="M22" s="4"/>
      <c r="N22" s="4"/>
      <c r="O22" s="4"/>
    </row>
    <row r="23" spans="1:15" ht="12.75">
      <c r="A23" s="28">
        <v>5</v>
      </c>
      <c r="B23" s="28">
        <f>B22-A23</f>
        <v>126</v>
      </c>
      <c r="C23" s="28">
        <f>C22+A23</f>
        <v>67.5</v>
      </c>
      <c r="D23" s="65" t="s">
        <v>230</v>
      </c>
      <c r="E23" s="42" t="s">
        <v>229</v>
      </c>
      <c r="F23" s="32"/>
      <c r="G23" s="38">
        <f t="shared" si="7"/>
        <v>0.2799479166666667</v>
      </c>
      <c r="H23" s="38">
        <f t="shared" si="8"/>
        <v>0.29166666666666663</v>
      </c>
      <c r="I23" s="38">
        <f t="shared" si="9"/>
        <v>0.3050595238095238</v>
      </c>
      <c r="J23" s="38">
        <f t="shared" si="10"/>
        <v>0.3205128205128205</v>
      </c>
      <c r="K23" s="38">
        <f t="shared" si="11"/>
        <v>0.3385416666666667</v>
      </c>
      <c r="L23" s="18"/>
      <c r="M23" s="4"/>
      <c r="N23" s="4"/>
      <c r="O23" s="4"/>
    </row>
    <row r="24" spans="1:15" ht="12.75">
      <c r="A24" s="28">
        <v>4</v>
      </c>
      <c r="B24" s="28">
        <f t="shared" si="0"/>
        <v>122</v>
      </c>
      <c r="C24" s="28">
        <f t="shared" si="1"/>
        <v>71.5</v>
      </c>
      <c r="D24" s="40" t="s">
        <v>272</v>
      </c>
      <c r="E24" s="42" t="s">
        <v>229</v>
      </c>
      <c r="F24" s="32">
        <v>153</v>
      </c>
      <c r="G24" s="38">
        <f t="shared" si="7"/>
        <v>0.2903645833333333</v>
      </c>
      <c r="H24" s="38">
        <f t="shared" si="8"/>
        <v>0.30277777777777776</v>
      </c>
      <c r="I24" s="38">
        <f t="shared" si="9"/>
        <v>0.3169642857142857</v>
      </c>
      <c r="J24" s="38">
        <f t="shared" si="10"/>
        <v>0.3333333333333333</v>
      </c>
      <c r="K24" s="38">
        <f t="shared" si="11"/>
        <v>0.3524305555555555</v>
      </c>
      <c r="L24" s="18"/>
      <c r="M24" s="4"/>
      <c r="N24" s="4"/>
      <c r="O24" s="4"/>
    </row>
    <row r="25" spans="1:15" ht="12.75">
      <c r="A25" s="28">
        <v>8.5</v>
      </c>
      <c r="B25" s="28">
        <f t="shared" si="0"/>
        <v>113.5</v>
      </c>
      <c r="C25" s="28">
        <f t="shared" si="1"/>
        <v>80</v>
      </c>
      <c r="D25" s="40" t="s">
        <v>231</v>
      </c>
      <c r="E25" s="42" t="s">
        <v>229</v>
      </c>
      <c r="F25" s="32">
        <v>219</v>
      </c>
      <c r="G25" s="38">
        <f t="shared" si="7"/>
        <v>0.3125</v>
      </c>
      <c r="H25" s="38">
        <f t="shared" si="8"/>
        <v>0.3263888888888889</v>
      </c>
      <c r="I25" s="38">
        <f t="shared" si="9"/>
        <v>0.34226190476190477</v>
      </c>
      <c r="J25" s="38">
        <f t="shared" si="10"/>
        <v>0.3605769230769231</v>
      </c>
      <c r="K25" s="38">
        <f t="shared" si="11"/>
        <v>0.3819444444444445</v>
      </c>
      <c r="L25" s="18"/>
      <c r="M25" s="4"/>
      <c r="N25" s="4"/>
      <c r="O25" s="4"/>
    </row>
    <row r="26" spans="1:13" ht="12.75">
      <c r="A26" s="28">
        <v>6</v>
      </c>
      <c r="B26" s="28">
        <f t="shared" si="0"/>
        <v>107.5</v>
      </c>
      <c r="C26" s="28">
        <f t="shared" si="1"/>
        <v>86</v>
      </c>
      <c r="D26" s="40" t="s">
        <v>233</v>
      </c>
      <c r="E26" s="42" t="s">
        <v>229</v>
      </c>
      <c r="F26" s="32">
        <v>237</v>
      </c>
      <c r="G26" s="38">
        <f t="shared" si="7"/>
        <v>0.328125</v>
      </c>
      <c r="H26" s="38">
        <f t="shared" si="8"/>
        <v>0.34305555555555556</v>
      </c>
      <c r="I26" s="38">
        <f t="shared" si="9"/>
        <v>0.3601190476190476</v>
      </c>
      <c r="J26" s="38">
        <f t="shared" si="10"/>
        <v>0.3798076923076923</v>
      </c>
      <c r="K26" s="38">
        <f t="shared" si="11"/>
        <v>0.4027777777777778</v>
      </c>
      <c r="L26" s="44"/>
      <c r="M26" s="76"/>
    </row>
    <row r="27" spans="1:13" ht="12.75">
      <c r="A27" s="28">
        <v>5</v>
      </c>
      <c r="B27" s="28">
        <f t="shared" si="0"/>
        <v>102.5</v>
      </c>
      <c r="C27" s="28">
        <f t="shared" si="1"/>
        <v>91</v>
      </c>
      <c r="D27" s="40" t="s">
        <v>232</v>
      </c>
      <c r="E27" s="42" t="s">
        <v>229</v>
      </c>
      <c r="F27" s="32">
        <v>196</v>
      </c>
      <c r="G27" s="38">
        <f t="shared" si="7"/>
        <v>0.3411458333333333</v>
      </c>
      <c r="H27" s="38">
        <f t="shared" si="8"/>
        <v>0.35694444444444445</v>
      </c>
      <c r="I27" s="38">
        <f t="shared" si="9"/>
        <v>0.375</v>
      </c>
      <c r="J27" s="38">
        <f t="shared" si="10"/>
        <v>0.3958333333333333</v>
      </c>
      <c r="K27" s="38">
        <f t="shared" si="11"/>
        <v>0.4201388888888889</v>
      </c>
      <c r="L27" s="77"/>
      <c r="M27" s="76"/>
    </row>
    <row r="28" spans="1:13" ht="12.75">
      <c r="A28" s="28">
        <v>1</v>
      </c>
      <c r="B28" s="28">
        <f t="shared" si="0"/>
        <v>101.5</v>
      </c>
      <c r="C28" s="28">
        <f t="shared" si="1"/>
        <v>92</v>
      </c>
      <c r="D28" s="47" t="s">
        <v>234</v>
      </c>
      <c r="E28" s="42" t="s">
        <v>229</v>
      </c>
      <c r="F28" s="32">
        <v>164</v>
      </c>
      <c r="G28" s="38">
        <f t="shared" si="7"/>
        <v>0.34375</v>
      </c>
      <c r="H28" s="38">
        <f t="shared" si="8"/>
        <v>0.3597222222222222</v>
      </c>
      <c r="I28" s="38">
        <f t="shared" si="9"/>
        <v>0.37797619047619047</v>
      </c>
      <c r="J28" s="38">
        <f t="shared" si="10"/>
        <v>0.39903846153846156</v>
      </c>
      <c r="K28" s="38">
        <f t="shared" si="11"/>
        <v>0.4236111111111111</v>
      </c>
      <c r="L28" s="77"/>
      <c r="M28" s="76"/>
    </row>
    <row r="29" spans="1:13" ht="12.75">
      <c r="A29" s="28">
        <v>2</v>
      </c>
      <c r="B29" s="28">
        <f t="shared" si="0"/>
        <v>99.5</v>
      </c>
      <c r="C29" s="28">
        <f t="shared" si="1"/>
        <v>94</v>
      </c>
      <c r="D29" s="40" t="s">
        <v>235</v>
      </c>
      <c r="E29" s="42" t="s">
        <v>229</v>
      </c>
      <c r="F29" s="32">
        <v>190</v>
      </c>
      <c r="G29" s="38">
        <f t="shared" si="7"/>
        <v>0.3489583333333333</v>
      </c>
      <c r="H29" s="38">
        <f t="shared" si="8"/>
        <v>0.36527777777777776</v>
      </c>
      <c r="I29" s="38">
        <f t="shared" si="9"/>
        <v>0.38392857142857145</v>
      </c>
      <c r="J29" s="38">
        <f t="shared" si="10"/>
        <v>0.40544871794871795</v>
      </c>
      <c r="K29" s="38">
        <f t="shared" si="11"/>
        <v>0.4305555555555556</v>
      </c>
      <c r="L29" s="77"/>
      <c r="M29" s="76"/>
    </row>
    <row r="30" spans="1:13" ht="12.75">
      <c r="A30" s="28">
        <v>4</v>
      </c>
      <c r="B30" s="28">
        <f t="shared" si="0"/>
        <v>95.5</v>
      </c>
      <c r="C30" s="28">
        <f t="shared" si="1"/>
        <v>98</v>
      </c>
      <c r="D30" s="40" t="s">
        <v>273</v>
      </c>
      <c r="E30" s="42" t="s">
        <v>229</v>
      </c>
      <c r="F30" s="32">
        <v>198</v>
      </c>
      <c r="G30" s="38">
        <f t="shared" si="7"/>
        <v>0.359375</v>
      </c>
      <c r="H30" s="38">
        <f t="shared" si="8"/>
        <v>0.3763888888888889</v>
      </c>
      <c r="I30" s="38">
        <f t="shared" si="9"/>
        <v>0.3958333333333333</v>
      </c>
      <c r="J30" s="38">
        <f t="shared" si="10"/>
        <v>0.4182692307692308</v>
      </c>
      <c r="K30" s="38">
        <f t="shared" si="11"/>
        <v>0.4444444444444444</v>
      </c>
      <c r="L30" s="77"/>
      <c r="M30" s="76"/>
    </row>
    <row r="31" spans="1:13" ht="12.75">
      <c r="A31" s="28">
        <v>4.5</v>
      </c>
      <c r="B31" s="28">
        <f>B30-A31</f>
        <v>91</v>
      </c>
      <c r="C31" s="28">
        <f>C30+A31</f>
        <v>102.5</v>
      </c>
      <c r="D31" s="40" t="s">
        <v>240</v>
      </c>
      <c r="E31" s="42" t="s">
        <v>236</v>
      </c>
      <c r="F31" s="32">
        <v>195</v>
      </c>
      <c r="G31" s="38">
        <f t="shared" si="7"/>
        <v>0.37109375</v>
      </c>
      <c r="H31" s="38">
        <f t="shared" si="8"/>
        <v>0.3888888888888889</v>
      </c>
      <c r="I31" s="38">
        <f t="shared" si="9"/>
        <v>0.40922619047619047</v>
      </c>
      <c r="J31" s="38">
        <f t="shared" si="10"/>
        <v>0.4326923076923077</v>
      </c>
      <c r="K31" s="38">
        <f t="shared" si="11"/>
        <v>0.4600694444444444</v>
      </c>
      <c r="L31" s="77"/>
      <c r="M31" s="76"/>
    </row>
    <row r="32" spans="1:13" ht="12.75">
      <c r="A32" s="28">
        <v>2</v>
      </c>
      <c r="B32" s="28">
        <f>B31-A32</f>
        <v>89</v>
      </c>
      <c r="C32" s="28">
        <f>C31+A32</f>
        <v>104.5</v>
      </c>
      <c r="D32" s="47" t="s">
        <v>237</v>
      </c>
      <c r="E32" s="42" t="s">
        <v>238</v>
      </c>
      <c r="F32" s="32">
        <v>202</v>
      </c>
      <c r="G32" s="38">
        <f t="shared" si="7"/>
        <v>0.3763020833333333</v>
      </c>
      <c r="H32" s="38">
        <f t="shared" si="8"/>
        <v>0.39444444444444443</v>
      </c>
      <c r="I32" s="38">
        <f t="shared" si="9"/>
        <v>0.41517857142857145</v>
      </c>
      <c r="J32" s="38">
        <f t="shared" si="10"/>
        <v>0.4391025641025641</v>
      </c>
      <c r="K32" s="38">
        <f t="shared" si="11"/>
        <v>0.4670138888888889</v>
      </c>
      <c r="L32" s="77"/>
      <c r="M32" s="76"/>
    </row>
    <row r="33" spans="1:13" ht="12.75">
      <c r="A33" s="28">
        <v>2</v>
      </c>
      <c r="B33" s="28">
        <f>B32-A33</f>
        <v>87</v>
      </c>
      <c r="C33" s="28">
        <f>C32+A33</f>
        <v>106.5</v>
      </c>
      <c r="D33" s="45" t="s">
        <v>239</v>
      </c>
      <c r="E33" s="32"/>
      <c r="F33" s="32">
        <v>210</v>
      </c>
      <c r="G33" s="38">
        <f t="shared" si="7"/>
        <v>0.3815104166666667</v>
      </c>
      <c r="H33" s="38">
        <f t="shared" si="8"/>
        <v>0.39999999999999997</v>
      </c>
      <c r="I33" s="38">
        <f t="shared" si="9"/>
        <v>0.4211309523809524</v>
      </c>
      <c r="J33" s="38">
        <f t="shared" si="10"/>
        <v>0.44551282051282054</v>
      </c>
      <c r="K33" s="38">
        <f t="shared" si="11"/>
        <v>0.4739583333333333</v>
      </c>
      <c r="L33" s="77"/>
      <c r="M33" s="76"/>
    </row>
    <row r="34" spans="1:13" ht="12.75">
      <c r="A34" s="28"/>
      <c r="B34" s="28"/>
      <c r="C34" s="28"/>
      <c r="D34" s="31" t="s">
        <v>21</v>
      </c>
      <c r="E34" s="32"/>
      <c r="F34" s="32"/>
      <c r="G34" s="38"/>
      <c r="H34" s="38"/>
      <c r="I34" s="38"/>
      <c r="J34" s="38"/>
      <c r="K34" s="38"/>
      <c r="L34" s="77"/>
      <c r="M34" s="76"/>
    </row>
    <row r="35" spans="1:13" ht="12.75" customHeight="1">
      <c r="A35" s="28">
        <v>0</v>
      </c>
      <c r="B35" s="28">
        <f>B33</f>
        <v>87</v>
      </c>
      <c r="C35" s="28">
        <f>C33</f>
        <v>106.5</v>
      </c>
      <c r="D35" s="45" t="s">
        <v>239</v>
      </c>
      <c r="E35" s="42" t="s">
        <v>238</v>
      </c>
      <c r="F35" s="32"/>
      <c r="G35" s="35">
        <f>$L$6</f>
        <v>0.4375</v>
      </c>
      <c r="H35" s="35">
        <f>$L$6</f>
        <v>0.4375</v>
      </c>
      <c r="I35" s="35">
        <f>$L$6</f>
        <v>0.4375</v>
      </c>
      <c r="J35" s="35">
        <f>$M$6</f>
        <v>0.4375</v>
      </c>
      <c r="K35" s="35">
        <f>$M$6</f>
        <v>0.4375</v>
      </c>
      <c r="L35" s="44">
        <f>A35</f>
        <v>0</v>
      </c>
      <c r="M35" s="4"/>
    </row>
    <row r="36" spans="1:13" ht="12.75" customHeight="1">
      <c r="A36" s="28">
        <v>6</v>
      </c>
      <c r="B36" s="28">
        <f aca="true" t="shared" si="12" ref="B36:B49">B35-A36</f>
        <v>81</v>
      </c>
      <c r="C36" s="28">
        <f aca="true" t="shared" si="13" ref="C36:C49">C35+A36</f>
        <v>112.5</v>
      </c>
      <c r="D36" s="40" t="s">
        <v>241</v>
      </c>
      <c r="E36" s="32" t="s">
        <v>187</v>
      </c>
      <c r="F36" s="32">
        <v>210</v>
      </c>
      <c r="G36" s="38">
        <f aca="true" t="shared" si="14" ref="G36:G52">SUM($G$35+$O$3*L36)</f>
        <v>0.453125</v>
      </c>
      <c r="H36" s="38">
        <f aca="true" t="shared" si="15" ref="H36:H52">SUM($G$35+$P$3*L36)</f>
        <v>0.45416666666666666</v>
      </c>
      <c r="I36" s="38">
        <f aca="true" t="shared" si="16" ref="I36:I52">SUM($I$35+$Q$3*L36)</f>
        <v>0.45535714285714285</v>
      </c>
      <c r="J36" s="38">
        <f aca="true" t="shared" si="17" ref="J36:J52">SUM($J$35+$R$3*L36)</f>
        <v>0.4567307692307692</v>
      </c>
      <c r="K36" s="38">
        <f aca="true" t="shared" si="18" ref="K36:K52">SUM($K$35+$S$3*L36)</f>
        <v>0.4583333333333333</v>
      </c>
      <c r="L36" s="44">
        <f aca="true" t="shared" si="19" ref="L36:L48">A36+L35</f>
        <v>6</v>
      </c>
      <c r="M36" s="4"/>
    </row>
    <row r="37" spans="1:13" ht="12.75" customHeight="1">
      <c r="A37" s="28">
        <v>6</v>
      </c>
      <c r="B37" s="28">
        <f t="shared" si="12"/>
        <v>75</v>
      </c>
      <c r="C37" s="28">
        <f t="shared" si="13"/>
        <v>118.5</v>
      </c>
      <c r="D37" s="40" t="s">
        <v>242</v>
      </c>
      <c r="E37" s="32" t="s">
        <v>187</v>
      </c>
      <c r="F37" s="32">
        <v>343</v>
      </c>
      <c r="G37" s="38">
        <f t="shared" si="14"/>
        <v>0.46875</v>
      </c>
      <c r="H37" s="38">
        <f t="shared" si="15"/>
        <v>0.4708333333333333</v>
      </c>
      <c r="I37" s="38">
        <f t="shared" si="16"/>
        <v>0.4732142857142857</v>
      </c>
      <c r="J37" s="38">
        <f t="shared" si="17"/>
        <v>0.47596153846153844</v>
      </c>
      <c r="K37" s="38">
        <f t="shared" si="18"/>
        <v>0.4791666666666667</v>
      </c>
      <c r="L37" s="44">
        <f t="shared" si="19"/>
        <v>12</v>
      </c>
      <c r="M37" s="4"/>
    </row>
    <row r="38" spans="1:13" ht="12.75" customHeight="1">
      <c r="A38" s="28">
        <v>5.5</v>
      </c>
      <c r="B38" s="28">
        <f t="shared" si="12"/>
        <v>69.5</v>
      </c>
      <c r="C38" s="28">
        <f t="shared" si="13"/>
        <v>124</v>
      </c>
      <c r="D38" s="47" t="s">
        <v>243</v>
      </c>
      <c r="E38" s="32" t="s">
        <v>244</v>
      </c>
      <c r="F38" s="32">
        <v>343</v>
      </c>
      <c r="G38" s="38">
        <f t="shared" si="14"/>
        <v>0.4830729166666667</v>
      </c>
      <c r="H38" s="38">
        <f t="shared" si="15"/>
        <v>0.4861111111111111</v>
      </c>
      <c r="I38" s="38">
        <f t="shared" si="16"/>
        <v>0.4895833333333333</v>
      </c>
      <c r="J38" s="38">
        <f t="shared" si="17"/>
        <v>0.4935897435897436</v>
      </c>
      <c r="K38" s="38">
        <f t="shared" si="18"/>
        <v>0.4982638888888889</v>
      </c>
      <c r="L38" s="44">
        <f t="shared" si="19"/>
        <v>17.5</v>
      </c>
      <c r="M38" s="4"/>
    </row>
    <row r="39" spans="1:13" ht="12.75" customHeight="1">
      <c r="A39" s="28">
        <v>4.5</v>
      </c>
      <c r="B39" s="28">
        <f t="shared" si="12"/>
        <v>65</v>
      </c>
      <c r="C39" s="28">
        <f t="shared" si="13"/>
        <v>128.5</v>
      </c>
      <c r="D39" s="40" t="s">
        <v>245</v>
      </c>
      <c r="E39" s="32" t="s">
        <v>246</v>
      </c>
      <c r="F39" s="32">
        <v>256</v>
      </c>
      <c r="G39" s="38">
        <f t="shared" si="14"/>
        <v>0.4947916666666667</v>
      </c>
      <c r="H39" s="38">
        <f t="shared" si="15"/>
        <v>0.4986111111111111</v>
      </c>
      <c r="I39" s="38">
        <f t="shared" si="16"/>
        <v>0.5029761904761905</v>
      </c>
      <c r="J39" s="38">
        <f t="shared" si="17"/>
        <v>0.5080128205128205</v>
      </c>
      <c r="K39" s="38">
        <f t="shared" si="18"/>
        <v>0.5138888888888888</v>
      </c>
      <c r="L39" s="44">
        <f t="shared" si="19"/>
        <v>22</v>
      </c>
      <c r="M39" s="4"/>
    </row>
    <row r="40" spans="1:13" ht="12.75">
      <c r="A40" s="28">
        <v>7.5</v>
      </c>
      <c r="B40" s="28">
        <f t="shared" si="12"/>
        <v>57.5</v>
      </c>
      <c r="C40" s="28">
        <f t="shared" si="13"/>
        <v>136</v>
      </c>
      <c r="D40" s="41" t="s">
        <v>247</v>
      </c>
      <c r="E40" s="29" t="s">
        <v>248</v>
      </c>
      <c r="F40" s="29">
        <v>257</v>
      </c>
      <c r="G40" s="38">
        <f t="shared" si="14"/>
        <v>0.5143229166666666</v>
      </c>
      <c r="H40" s="38">
        <f t="shared" si="15"/>
        <v>0.5194444444444444</v>
      </c>
      <c r="I40" s="38">
        <f t="shared" si="16"/>
        <v>0.5252976190476191</v>
      </c>
      <c r="J40" s="38">
        <f t="shared" si="17"/>
        <v>0.532051282051282</v>
      </c>
      <c r="K40" s="38">
        <f t="shared" si="18"/>
        <v>0.5399305555555556</v>
      </c>
      <c r="L40" s="44">
        <f t="shared" si="19"/>
        <v>29.5</v>
      </c>
      <c r="M40" s="76"/>
    </row>
    <row r="41" spans="1:13" ht="12.75">
      <c r="A41" s="28">
        <v>3</v>
      </c>
      <c r="B41" s="28">
        <f t="shared" si="12"/>
        <v>54.5</v>
      </c>
      <c r="C41" s="28">
        <f t="shared" si="13"/>
        <v>139</v>
      </c>
      <c r="D41" s="47" t="s">
        <v>249</v>
      </c>
      <c r="E41" s="29" t="s">
        <v>110</v>
      </c>
      <c r="F41" s="29">
        <v>252</v>
      </c>
      <c r="G41" s="38">
        <f t="shared" si="14"/>
        <v>0.5221354166666666</v>
      </c>
      <c r="H41" s="38">
        <f t="shared" si="15"/>
        <v>0.5277777777777778</v>
      </c>
      <c r="I41" s="38">
        <f t="shared" si="16"/>
        <v>0.5342261904761905</v>
      </c>
      <c r="J41" s="38">
        <f t="shared" si="17"/>
        <v>0.5416666666666666</v>
      </c>
      <c r="K41" s="38">
        <f t="shared" si="18"/>
        <v>0.5503472222222222</v>
      </c>
      <c r="L41" s="44">
        <f t="shared" si="19"/>
        <v>32.5</v>
      </c>
      <c r="M41" s="76"/>
    </row>
    <row r="42" spans="1:13" ht="12.75">
      <c r="A42" s="28">
        <v>4</v>
      </c>
      <c r="B42" s="28">
        <f t="shared" si="12"/>
        <v>50.5</v>
      </c>
      <c r="C42" s="28">
        <f t="shared" si="13"/>
        <v>143</v>
      </c>
      <c r="D42" s="41" t="s">
        <v>250</v>
      </c>
      <c r="E42" s="29" t="s">
        <v>251</v>
      </c>
      <c r="F42" s="29">
        <v>228</v>
      </c>
      <c r="G42" s="38">
        <f t="shared" si="14"/>
        <v>0.5325520833333334</v>
      </c>
      <c r="H42" s="38">
        <f t="shared" si="15"/>
        <v>0.5388888888888889</v>
      </c>
      <c r="I42" s="38">
        <f t="shared" si="16"/>
        <v>0.5461309523809523</v>
      </c>
      <c r="J42" s="38">
        <f t="shared" si="17"/>
        <v>0.5544871794871795</v>
      </c>
      <c r="K42" s="38">
        <f t="shared" si="18"/>
        <v>0.5642361111111112</v>
      </c>
      <c r="L42" s="44">
        <f t="shared" si="19"/>
        <v>36.5</v>
      </c>
      <c r="M42" s="76"/>
    </row>
    <row r="43" spans="1:13" ht="12.75">
      <c r="A43" s="28">
        <v>8</v>
      </c>
      <c r="B43" s="28">
        <f t="shared" si="12"/>
        <v>42.5</v>
      </c>
      <c r="C43" s="28">
        <f t="shared" si="13"/>
        <v>151</v>
      </c>
      <c r="D43" s="41" t="s">
        <v>720</v>
      </c>
      <c r="E43" s="29" t="s">
        <v>251</v>
      </c>
      <c r="F43" s="29">
        <v>241</v>
      </c>
      <c r="G43" s="38">
        <f t="shared" si="14"/>
        <v>0.5533854166666666</v>
      </c>
      <c r="H43" s="38">
        <f t="shared" si="15"/>
        <v>0.5611111111111111</v>
      </c>
      <c r="I43" s="38">
        <f t="shared" si="16"/>
        <v>0.5699404761904762</v>
      </c>
      <c r="J43" s="38">
        <f t="shared" si="17"/>
        <v>0.5801282051282051</v>
      </c>
      <c r="K43" s="38">
        <f t="shared" si="18"/>
        <v>0.5920138888888888</v>
      </c>
      <c r="L43" s="44">
        <f t="shared" si="19"/>
        <v>44.5</v>
      </c>
      <c r="M43" s="76"/>
    </row>
    <row r="44" spans="1:13" ht="12.75">
      <c r="A44" s="28">
        <v>9.5</v>
      </c>
      <c r="B44" s="28">
        <f t="shared" si="12"/>
        <v>33</v>
      </c>
      <c r="C44" s="28">
        <f t="shared" si="13"/>
        <v>160.5</v>
      </c>
      <c r="D44" s="47" t="s">
        <v>252</v>
      </c>
      <c r="E44" s="29" t="s">
        <v>253</v>
      </c>
      <c r="F44" s="29">
        <v>255</v>
      </c>
      <c r="G44" s="38">
        <f t="shared" si="14"/>
        <v>0.578125</v>
      </c>
      <c r="H44" s="38">
        <f t="shared" si="15"/>
        <v>0.5875</v>
      </c>
      <c r="I44" s="38">
        <f t="shared" si="16"/>
        <v>0.5982142857142857</v>
      </c>
      <c r="J44" s="38">
        <f t="shared" si="17"/>
        <v>0.6105769230769231</v>
      </c>
      <c r="K44" s="38">
        <f t="shared" si="18"/>
        <v>0.625</v>
      </c>
      <c r="L44" s="44">
        <f t="shared" si="19"/>
        <v>54</v>
      </c>
      <c r="M44" s="76"/>
    </row>
    <row r="45" spans="1:13" ht="12.75">
      <c r="A45" s="28">
        <v>6.5</v>
      </c>
      <c r="B45" s="28">
        <f>B44-A45</f>
        <v>26.5</v>
      </c>
      <c r="C45" s="28">
        <f>C44+A45</f>
        <v>167</v>
      </c>
      <c r="D45" s="65" t="s">
        <v>721</v>
      </c>
      <c r="E45" s="29" t="s">
        <v>261</v>
      </c>
      <c r="F45" s="29"/>
      <c r="G45" s="38">
        <f t="shared" si="14"/>
        <v>0.5950520833333333</v>
      </c>
      <c r="H45" s="38">
        <f t="shared" si="15"/>
        <v>0.6055555555555555</v>
      </c>
      <c r="I45" s="38">
        <f t="shared" si="16"/>
        <v>0.6175595238095238</v>
      </c>
      <c r="J45" s="38">
        <f t="shared" si="17"/>
        <v>0.6314102564102564</v>
      </c>
      <c r="K45" s="38">
        <f t="shared" si="18"/>
        <v>0.6475694444444444</v>
      </c>
      <c r="L45" s="44">
        <f>A45+L44</f>
        <v>60.5</v>
      </c>
      <c r="M45" s="76"/>
    </row>
    <row r="46" spans="1:13" ht="12.75">
      <c r="A46" s="28">
        <v>3</v>
      </c>
      <c r="B46" s="28">
        <f>B45-A46</f>
        <v>23.5</v>
      </c>
      <c r="C46" s="28">
        <f>C45+A46</f>
        <v>170</v>
      </c>
      <c r="D46" s="41" t="s">
        <v>254</v>
      </c>
      <c r="E46" s="29" t="s">
        <v>155</v>
      </c>
      <c r="F46" s="29">
        <v>231</v>
      </c>
      <c r="G46" s="38">
        <f t="shared" si="14"/>
        <v>0.6028645833333333</v>
      </c>
      <c r="H46" s="38">
        <f t="shared" si="15"/>
        <v>0.6138888888888889</v>
      </c>
      <c r="I46" s="38">
        <f t="shared" si="16"/>
        <v>0.6264880952380952</v>
      </c>
      <c r="J46" s="38">
        <f t="shared" si="17"/>
        <v>0.641025641025641</v>
      </c>
      <c r="K46" s="38">
        <f t="shared" si="18"/>
        <v>0.6579861111111112</v>
      </c>
      <c r="L46" s="44">
        <f>A46+L45</f>
        <v>63.5</v>
      </c>
      <c r="M46" s="76"/>
    </row>
    <row r="47" spans="1:13" ht="12.75">
      <c r="A47" s="28">
        <v>2.5</v>
      </c>
      <c r="B47" s="28">
        <f t="shared" si="12"/>
        <v>21</v>
      </c>
      <c r="C47" s="28">
        <f t="shared" si="13"/>
        <v>172.5</v>
      </c>
      <c r="D47" s="41" t="s">
        <v>255</v>
      </c>
      <c r="E47" s="29" t="s">
        <v>155</v>
      </c>
      <c r="F47" s="29">
        <v>211</v>
      </c>
      <c r="G47" s="38">
        <f t="shared" si="14"/>
        <v>0.609375</v>
      </c>
      <c r="H47" s="38">
        <f t="shared" si="15"/>
        <v>0.6208333333333333</v>
      </c>
      <c r="I47" s="38">
        <f t="shared" si="16"/>
        <v>0.6339285714285714</v>
      </c>
      <c r="J47" s="38">
        <f t="shared" si="17"/>
        <v>0.6490384615384616</v>
      </c>
      <c r="K47" s="38">
        <f t="shared" si="18"/>
        <v>0.6666666666666666</v>
      </c>
      <c r="L47" s="44">
        <f t="shared" si="19"/>
        <v>66</v>
      </c>
      <c r="M47" s="76"/>
    </row>
    <row r="48" spans="1:13" ht="12.75">
      <c r="A48" s="28">
        <v>5.5</v>
      </c>
      <c r="B48" s="28">
        <f t="shared" si="12"/>
        <v>15.5</v>
      </c>
      <c r="C48" s="28">
        <f t="shared" si="13"/>
        <v>178</v>
      </c>
      <c r="D48" s="47" t="s">
        <v>256</v>
      </c>
      <c r="E48" s="29" t="s">
        <v>257</v>
      </c>
      <c r="F48" s="29"/>
      <c r="G48" s="38">
        <f t="shared" si="14"/>
        <v>0.6236979166666666</v>
      </c>
      <c r="H48" s="38">
        <f t="shared" si="15"/>
        <v>0.6361111111111111</v>
      </c>
      <c r="I48" s="38">
        <f t="shared" si="16"/>
        <v>0.6502976190476191</v>
      </c>
      <c r="J48" s="38">
        <f t="shared" si="17"/>
        <v>0.6666666666666666</v>
      </c>
      <c r="K48" s="38">
        <f t="shared" si="18"/>
        <v>0.6857638888888888</v>
      </c>
      <c r="L48" s="44">
        <f t="shared" si="19"/>
        <v>71.5</v>
      </c>
      <c r="M48" s="76"/>
    </row>
    <row r="49" spans="1:13" ht="12.75">
      <c r="A49" s="28">
        <v>6.5</v>
      </c>
      <c r="B49" s="28">
        <f t="shared" si="12"/>
        <v>9</v>
      </c>
      <c r="C49" s="28">
        <f t="shared" si="13"/>
        <v>184.5</v>
      </c>
      <c r="D49" s="40" t="s">
        <v>258</v>
      </c>
      <c r="E49" s="29" t="s">
        <v>257</v>
      </c>
      <c r="F49" s="29">
        <v>230</v>
      </c>
      <c r="G49" s="38">
        <f t="shared" si="14"/>
        <v>0.640625</v>
      </c>
      <c r="H49" s="38">
        <f t="shared" si="15"/>
        <v>0.6541666666666667</v>
      </c>
      <c r="I49" s="38">
        <f t="shared" si="16"/>
        <v>0.6696428571428571</v>
      </c>
      <c r="J49" s="38">
        <f t="shared" si="17"/>
        <v>0.6875</v>
      </c>
      <c r="K49" s="38">
        <f t="shared" si="18"/>
        <v>0.7083333333333333</v>
      </c>
      <c r="L49" s="44">
        <f>A49+L48</f>
        <v>78</v>
      </c>
      <c r="M49" s="76"/>
    </row>
    <row r="50" spans="1:13" ht="12.75">
      <c r="A50" s="28">
        <v>2.5</v>
      </c>
      <c r="B50" s="28">
        <f>B49-A50</f>
        <v>6.5</v>
      </c>
      <c r="C50" s="28">
        <f>C49+A50</f>
        <v>187</v>
      </c>
      <c r="D50" s="40" t="s">
        <v>259</v>
      </c>
      <c r="E50" s="29" t="s">
        <v>155</v>
      </c>
      <c r="F50" s="29">
        <v>204</v>
      </c>
      <c r="G50" s="38">
        <f t="shared" si="14"/>
        <v>0.6471354166666666</v>
      </c>
      <c r="H50" s="38">
        <f t="shared" si="15"/>
        <v>0.6611111111111111</v>
      </c>
      <c r="I50" s="38">
        <f t="shared" si="16"/>
        <v>0.6770833333333333</v>
      </c>
      <c r="J50" s="38">
        <f t="shared" si="17"/>
        <v>0.6955128205128205</v>
      </c>
      <c r="K50" s="38">
        <f t="shared" si="18"/>
        <v>0.7170138888888888</v>
      </c>
      <c r="L50" s="44">
        <f>A50+L49</f>
        <v>80.5</v>
      </c>
      <c r="M50" s="76"/>
    </row>
    <row r="51" spans="1:13" ht="12.75">
      <c r="A51" s="28">
        <v>3</v>
      </c>
      <c r="B51" s="28">
        <f>B50-A51</f>
        <v>3.5</v>
      </c>
      <c r="C51" s="28">
        <f>C50+A51</f>
        <v>190</v>
      </c>
      <c r="D51" s="40" t="s">
        <v>722</v>
      </c>
      <c r="E51" s="29" t="s">
        <v>260</v>
      </c>
      <c r="F51" s="29">
        <v>188</v>
      </c>
      <c r="G51" s="38">
        <f t="shared" si="14"/>
        <v>0.6549479166666666</v>
      </c>
      <c r="H51" s="38">
        <f t="shared" si="15"/>
        <v>0.6694444444444444</v>
      </c>
      <c r="I51" s="38">
        <f t="shared" si="16"/>
        <v>0.6860119047619048</v>
      </c>
      <c r="J51" s="38">
        <f t="shared" si="17"/>
        <v>0.7051282051282051</v>
      </c>
      <c r="K51" s="38">
        <f t="shared" si="18"/>
        <v>0.7274305555555556</v>
      </c>
      <c r="L51" s="44">
        <f>A51+L50</f>
        <v>83.5</v>
      </c>
      <c r="M51" s="76"/>
    </row>
    <row r="52" spans="1:13" ht="12.75">
      <c r="A52" s="28">
        <v>4</v>
      </c>
      <c r="B52" s="28">
        <f>B51-A52</f>
        <v>-0.5</v>
      </c>
      <c r="C52" s="28">
        <f>C51+A52</f>
        <v>194</v>
      </c>
      <c r="D52" s="62" t="s">
        <v>76</v>
      </c>
      <c r="E52" s="29"/>
      <c r="F52" s="29">
        <v>187</v>
      </c>
      <c r="G52" s="38">
        <f t="shared" si="14"/>
        <v>0.6653645833333333</v>
      </c>
      <c r="H52" s="38">
        <f t="shared" si="15"/>
        <v>0.6805555555555556</v>
      </c>
      <c r="I52" s="38">
        <f t="shared" si="16"/>
        <v>0.6979166666666666</v>
      </c>
      <c r="J52" s="38">
        <f t="shared" si="17"/>
        <v>0.717948717948718</v>
      </c>
      <c r="K52" s="38">
        <f t="shared" si="18"/>
        <v>0.7413194444444444</v>
      </c>
      <c r="L52" s="44">
        <f>A52+L51</f>
        <v>87.5</v>
      </c>
      <c r="M52" s="76"/>
    </row>
    <row r="53" spans="1:13" ht="12.75">
      <c r="A53" s="28"/>
      <c r="B53" s="28"/>
      <c r="C53" s="28"/>
      <c r="D53" s="41"/>
      <c r="E53" s="29"/>
      <c r="F53" s="29"/>
      <c r="G53" s="38"/>
      <c r="H53" s="38"/>
      <c r="I53" s="38"/>
      <c r="J53" s="38"/>
      <c r="K53" s="38"/>
      <c r="L53" s="77"/>
      <c r="M53" s="76"/>
    </row>
    <row r="54" spans="1:13" ht="12.75">
      <c r="A54" s="28"/>
      <c r="B54" s="28"/>
      <c r="C54" s="28"/>
      <c r="D54" s="41"/>
      <c r="E54" s="29"/>
      <c r="F54" s="29"/>
      <c r="G54" s="38"/>
      <c r="H54" s="38"/>
      <c r="I54" s="38"/>
      <c r="J54" s="38"/>
      <c r="K54" s="38"/>
      <c r="L54" s="77"/>
      <c r="M54" s="76"/>
    </row>
    <row r="55" spans="1:13" ht="12.75">
      <c r="A55" s="28"/>
      <c r="B55" s="28"/>
      <c r="C55" s="28"/>
      <c r="D55" s="41"/>
      <c r="E55" s="29"/>
      <c r="F55" s="29"/>
      <c r="G55" s="38"/>
      <c r="H55" s="38"/>
      <c r="I55" s="38"/>
      <c r="J55" s="38"/>
      <c r="K55" s="38"/>
      <c r="L55" s="77"/>
      <c r="M55" s="76"/>
    </row>
    <row r="56" spans="1:11" ht="12.75">
      <c r="A56" s="28"/>
      <c r="B56" s="29"/>
      <c r="C56" s="29"/>
      <c r="D56" s="41"/>
      <c r="E56" s="29"/>
      <c r="F56" s="29"/>
      <c r="G56" s="29"/>
      <c r="H56" s="38"/>
      <c r="I56" s="29"/>
      <c r="J56" s="29"/>
      <c r="K56" s="28"/>
    </row>
    <row r="57" spans="2:11" ht="12.75">
      <c r="B57" s="10"/>
      <c r="C57" s="10"/>
      <c r="D57" s="52"/>
      <c r="E57" s="10"/>
      <c r="F57" s="10"/>
      <c r="G57" s="10"/>
      <c r="H57" s="50"/>
      <c r="I57" s="50"/>
      <c r="J57" s="50"/>
      <c r="K57" s="17"/>
    </row>
    <row r="58" spans="2:11" ht="12.75">
      <c r="B58" s="17"/>
      <c r="C58" s="17"/>
      <c r="D58" s="52"/>
      <c r="E58" s="10"/>
      <c r="F58" s="10"/>
      <c r="G58" s="10"/>
      <c r="H58" s="10"/>
      <c r="I58" s="10"/>
      <c r="J58" s="10"/>
      <c r="K58" s="17"/>
    </row>
    <row r="59" spans="2:11" ht="12.75">
      <c r="B59" s="17"/>
      <c r="C59" s="17"/>
      <c r="D59" s="52"/>
      <c r="E59" s="10"/>
      <c r="F59" s="33"/>
      <c r="G59" s="33"/>
      <c r="H59" s="50"/>
      <c r="I59" s="50"/>
      <c r="J59" s="50"/>
      <c r="K59" s="17"/>
    </row>
    <row r="60" spans="2:13" ht="12.75">
      <c r="B60" s="17"/>
      <c r="C60" s="17"/>
      <c r="D60" s="52"/>
      <c r="E60" s="10"/>
      <c r="F60" s="33"/>
      <c r="G60" s="33"/>
      <c r="H60" s="50"/>
      <c r="I60" s="50"/>
      <c r="J60" s="50"/>
      <c r="K60" s="17"/>
      <c r="M60" s="3" t="s">
        <v>699</v>
      </c>
    </row>
  </sheetData>
  <sheetProtection/>
  <mergeCells count="7">
    <mergeCell ref="C5:G5"/>
    <mergeCell ref="G6:K6"/>
    <mergeCell ref="A1:K1"/>
    <mergeCell ref="L1:M1"/>
    <mergeCell ref="A2:K2"/>
    <mergeCell ref="A3:K3"/>
    <mergeCell ref="A4:K4"/>
  </mergeCells>
  <printOptions horizontalCentered="1"/>
  <pageMargins left="0.39375" right="0.39375" top="0.39375" bottom="0.39375" header="0.5118055555555556" footer="0.39375"/>
  <pageSetup fitToHeight="1" fitToWidth="1" horizontalDpi="300" verticalDpi="300" orientation="portrait" paperSize="9" scale="89" r:id="rId1"/>
  <headerFooter alignWithMargins="0">
    <oddFooter>&amp;L&amp;F   &amp;D  &amp;T&amp;R&amp;8Les communes en lettres majuscules sont des
 chefs-lieuxde cantons, sous-réfectures ou préfectures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PageLayoutView="0" workbookViewId="0" topLeftCell="B1">
      <selection activeCell="F54" sqref="F54"/>
    </sheetView>
  </sheetViews>
  <sheetFormatPr defaultColWidth="8.57421875" defaultRowHeight="12.75"/>
  <cols>
    <col min="1" max="1" width="6.7109375" style="1" customWidth="1"/>
    <col min="2" max="3" width="8.7109375" style="2" customWidth="1"/>
    <col min="4" max="4" width="31.7109375" style="3" customWidth="1"/>
    <col min="5" max="11" width="7.7109375" style="2" customWidth="1"/>
    <col min="12" max="12" width="7.8515625" style="3" customWidth="1"/>
    <col min="13" max="13" width="7.8515625" style="4" customWidth="1"/>
    <col min="14" max="14" width="7.8515625" style="3" customWidth="1"/>
    <col min="15" max="19" width="9.421875" style="3" customWidth="1"/>
    <col min="20" max="20" width="8.57421875" style="3" customWidth="1"/>
    <col min="21" max="16384" width="8.57421875" style="3" customWidth="1"/>
  </cols>
  <sheetData>
    <row r="1" spans="1:19" ht="12.75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5" t="s">
        <v>1</v>
      </c>
      <c r="M1" s="215"/>
      <c r="N1" s="7">
        <v>0.041666666666666664</v>
      </c>
      <c r="O1" s="8">
        <v>16</v>
      </c>
      <c r="P1" s="8">
        <v>15</v>
      </c>
      <c r="Q1" s="8">
        <v>14</v>
      </c>
      <c r="R1" s="8">
        <v>13</v>
      </c>
      <c r="S1" s="9">
        <v>12</v>
      </c>
    </row>
    <row r="2" spans="1:19" ht="12.75">
      <c r="A2" s="212" t="s">
        <v>52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11"/>
      <c r="M2" s="6"/>
      <c r="N2" s="11"/>
      <c r="O2" s="11"/>
      <c r="P2" s="5"/>
      <c r="Q2" s="5"/>
      <c r="R2" s="5"/>
      <c r="S2" s="12"/>
    </row>
    <row r="3" spans="1:19" ht="12.75">
      <c r="A3" s="212" t="s">
        <v>59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13" t="s">
        <v>2</v>
      </c>
      <c r="M3" s="6">
        <v>1</v>
      </c>
      <c r="N3" s="11" t="s">
        <v>3</v>
      </c>
      <c r="O3" s="14">
        <f>($N$1/O1)</f>
        <v>0.0026041666666666665</v>
      </c>
      <c r="P3" s="14">
        <f>($N$1/P1)</f>
        <v>0.0027777777777777775</v>
      </c>
      <c r="Q3" s="14">
        <f>($N$1/Q1)</f>
        <v>0.002976190476190476</v>
      </c>
      <c r="R3" s="14">
        <f>($N$1/R1)</f>
        <v>0.003205128205128205</v>
      </c>
      <c r="S3" s="15">
        <f>($N$1/S1)</f>
        <v>0.003472222222222222</v>
      </c>
    </row>
    <row r="4" spans="1:13" ht="12.75">
      <c r="A4" s="211" t="s">
        <v>4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" t="s">
        <v>22</v>
      </c>
      <c r="M4" s="2" t="s">
        <v>23</v>
      </c>
    </row>
    <row r="5" spans="1:14" ht="12.75">
      <c r="A5" s="17"/>
      <c r="B5" s="10"/>
      <c r="C5" s="212" t="s">
        <v>58</v>
      </c>
      <c r="D5" s="212"/>
      <c r="E5" s="212"/>
      <c r="F5" s="212"/>
      <c r="G5" s="212"/>
      <c r="H5" s="17">
        <v>192.5</v>
      </c>
      <c r="I5" s="10" t="s">
        <v>5</v>
      </c>
      <c r="J5" s="10"/>
      <c r="K5" s="10"/>
      <c r="L5" s="18">
        <v>0.10416666666666667</v>
      </c>
      <c r="M5" s="18">
        <v>0.10416666666666667</v>
      </c>
      <c r="N5" s="3" t="s">
        <v>6</v>
      </c>
    </row>
    <row r="6" spans="1:14" ht="12.75">
      <c r="A6" s="19"/>
      <c r="B6" s="20" t="s">
        <v>5</v>
      </c>
      <c r="C6" s="20"/>
      <c r="D6" s="21" t="s">
        <v>7</v>
      </c>
      <c r="E6" s="22" t="s">
        <v>8</v>
      </c>
      <c r="F6" s="22" t="s">
        <v>9</v>
      </c>
      <c r="G6" s="214" t="s">
        <v>10</v>
      </c>
      <c r="H6" s="214"/>
      <c r="I6" s="214"/>
      <c r="J6" s="214"/>
      <c r="K6" s="214"/>
      <c r="L6" s="18">
        <v>0.46875</v>
      </c>
      <c r="M6" s="18">
        <v>0.46875</v>
      </c>
      <c r="N6" s="16" t="s">
        <v>11</v>
      </c>
    </row>
    <row r="7" spans="1:12" ht="12.75">
      <c r="A7" s="24" t="s">
        <v>12</v>
      </c>
      <c r="B7" s="25" t="s">
        <v>13</v>
      </c>
      <c r="C7" s="25" t="s">
        <v>14</v>
      </c>
      <c r="D7" s="26"/>
      <c r="E7" s="27" t="s">
        <v>15</v>
      </c>
      <c r="F7" s="27"/>
      <c r="G7" s="27" t="s">
        <v>16</v>
      </c>
      <c r="H7" s="27" t="s">
        <v>17</v>
      </c>
      <c r="I7" s="27" t="s">
        <v>18</v>
      </c>
      <c r="J7" s="27" t="s">
        <v>19</v>
      </c>
      <c r="K7" s="27" t="s">
        <v>20</v>
      </c>
      <c r="L7" s="10"/>
    </row>
    <row r="8" spans="1:12" ht="12.75">
      <c r="A8" s="28"/>
      <c r="B8" s="29"/>
      <c r="C8" s="29"/>
      <c r="D8" s="65" t="s">
        <v>721</v>
      </c>
      <c r="E8" s="32"/>
      <c r="F8" s="32"/>
      <c r="G8" s="29"/>
      <c r="H8" s="30"/>
      <c r="I8" s="30"/>
      <c r="J8" s="30"/>
      <c r="K8" s="30"/>
      <c r="L8" s="33"/>
    </row>
    <row r="9" spans="1:15" ht="12.75">
      <c r="A9" s="78">
        <v>0</v>
      </c>
      <c r="B9" s="28">
        <f>H5</f>
        <v>192.5</v>
      </c>
      <c r="C9" s="28">
        <f aca="true" t="shared" si="0" ref="C9:C20">C8+A9</f>
        <v>0</v>
      </c>
      <c r="D9" s="62" t="s">
        <v>312</v>
      </c>
      <c r="E9" s="42" t="s">
        <v>311</v>
      </c>
      <c r="F9" s="42">
        <v>187</v>
      </c>
      <c r="G9" s="35">
        <f>$L$5</f>
        <v>0.10416666666666667</v>
      </c>
      <c r="H9" s="35">
        <f>$L$5</f>
        <v>0.10416666666666667</v>
      </c>
      <c r="I9" s="35">
        <f>$L$5</f>
        <v>0.10416666666666667</v>
      </c>
      <c r="J9" s="35">
        <f>$M$5</f>
        <v>0.10416666666666667</v>
      </c>
      <c r="K9" s="35">
        <f>$M$5</f>
        <v>0.10416666666666667</v>
      </c>
      <c r="L9" s="36"/>
      <c r="N9" s="4"/>
      <c r="O9" s="4"/>
    </row>
    <row r="10" spans="1:15" ht="12.75">
      <c r="A10" s="78">
        <v>6</v>
      </c>
      <c r="B10" s="28">
        <f aca="true" t="shared" si="1" ref="B10:B20">B9-A10</f>
        <v>186.5</v>
      </c>
      <c r="C10" s="28">
        <f t="shared" si="0"/>
        <v>6</v>
      </c>
      <c r="D10" s="39" t="s">
        <v>313</v>
      </c>
      <c r="E10" s="42"/>
      <c r="F10" s="42">
        <v>186</v>
      </c>
      <c r="G10" s="38">
        <f aca="true" t="shared" si="2" ref="G10:G20">SUM($G$9+$O$3*C10)</f>
        <v>0.11979166666666667</v>
      </c>
      <c r="H10" s="38">
        <f aca="true" t="shared" si="3" ref="H10:H20">SUM($H$9+$P$3*C10)</f>
        <v>0.12083333333333333</v>
      </c>
      <c r="I10" s="38">
        <f aca="true" t="shared" si="4" ref="I10:I20">SUM($I$9+$Q$3*C10)</f>
        <v>0.12202380952380953</v>
      </c>
      <c r="J10" s="38">
        <f aca="true" t="shared" si="5" ref="J10:J20">SUM($J$9+$R$3*C10)</f>
        <v>0.1233974358974359</v>
      </c>
      <c r="K10" s="38">
        <f aca="true" t="shared" si="6" ref="K10:K20">SUM($K$9+$S$3*C10)</f>
        <v>0.125</v>
      </c>
      <c r="L10" s="36"/>
      <c r="N10" s="4"/>
      <c r="O10" s="4"/>
    </row>
    <row r="11" spans="1:15" ht="12.75">
      <c r="A11" s="78">
        <v>10</v>
      </c>
      <c r="B11" s="28">
        <f t="shared" si="1"/>
        <v>176.5</v>
      </c>
      <c r="C11" s="28">
        <f t="shared" si="0"/>
        <v>16</v>
      </c>
      <c r="D11" s="39" t="s">
        <v>314</v>
      </c>
      <c r="E11" s="42" t="s">
        <v>187</v>
      </c>
      <c r="F11" s="42">
        <v>170</v>
      </c>
      <c r="G11" s="38">
        <f t="shared" si="2"/>
        <v>0.14583333333333334</v>
      </c>
      <c r="H11" s="38">
        <f t="shared" si="3"/>
        <v>0.1486111111111111</v>
      </c>
      <c r="I11" s="38">
        <f t="shared" si="4"/>
        <v>0.1517857142857143</v>
      </c>
      <c r="J11" s="38">
        <f t="shared" si="5"/>
        <v>0.15544871794871795</v>
      </c>
      <c r="K11" s="38">
        <f t="shared" si="6"/>
        <v>0.1597222222222222</v>
      </c>
      <c r="L11" s="36"/>
      <c r="N11" s="4"/>
      <c r="O11" s="4"/>
    </row>
    <row r="12" spans="1:15" ht="12.75">
      <c r="A12" s="78">
        <v>6</v>
      </c>
      <c r="B12" s="28">
        <f t="shared" si="1"/>
        <v>170.5</v>
      </c>
      <c r="C12" s="28">
        <f t="shared" si="0"/>
        <v>22</v>
      </c>
      <c r="D12" s="39" t="s">
        <v>322</v>
      </c>
      <c r="E12" s="42" t="s">
        <v>316</v>
      </c>
      <c r="F12" s="42">
        <v>219</v>
      </c>
      <c r="G12" s="38">
        <f t="shared" si="2"/>
        <v>0.16145833333333334</v>
      </c>
      <c r="H12" s="38">
        <f t="shared" si="3"/>
        <v>0.16527777777777777</v>
      </c>
      <c r="I12" s="38">
        <f t="shared" si="4"/>
        <v>0.16964285714285715</v>
      </c>
      <c r="J12" s="38">
        <f t="shared" si="5"/>
        <v>0.17467948717948717</v>
      </c>
      <c r="K12" s="38">
        <f t="shared" si="6"/>
        <v>0.18055555555555555</v>
      </c>
      <c r="L12" s="36"/>
      <c r="N12" s="4"/>
      <c r="O12" s="4"/>
    </row>
    <row r="13" spans="1:15" ht="12.75">
      <c r="A13" s="78">
        <v>1.5</v>
      </c>
      <c r="B13" s="28">
        <f t="shared" si="1"/>
        <v>169</v>
      </c>
      <c r="C13" s="28">
        <f t="shared" si="0"/>
        <v>23.5</v>
      </c>
      <c r="D13" s="31" t="s">
        <v>708</v>
      </c>
      <c r="E13" s="42" t="s">
        <v>110</v>
      </c>
      <c r="F13" s="42"/>
      <c r="G13" s="38">
        <f t="shared" si="2"/>
        <v>0.16536458333333334</v>
      </c>
      <c r="H13" s="38">
        <f t="shared" si="3"/>
        <v>0.16944444444444445</v>
      </c>
      <c r="I13" s="38">
        <f t="shared" si="4"/>
        <v>0.17410714285714285</v>
      </c>
      <c r="J13" s="38">
        <f t="shared" si="5"/>
        <v>0.1794871794871795</v>
      </c>
      <c r="K13" s="38">
        <f t="shared" si="6"/>
        <v>0.1857638888888889</v>
      </c>
      <c r="N13" s="4"/>
      <c r="O13" s="4"/>
    </row>
    <row r="14" spans="1:15" ht="12.75">
      <c r="A14" s="78">
        <v>0.5</v>
      </c>
      <c r="B14" s="28">
        <f t="shared" si="1"/>
        <v>168.5</v>
      </c>
      <c r="C14" s="28">
        <f t="shared" si="0"/>
        <v>24</v>
      </c>
      <c r="D14" s="39" t="s">
        <v>315</v>
      </c>
      <c r="E14" s="42" t="s">
        <v>110</v>
      </c>
      <c r="F14" s="42">
        <v>190</v>
      </c>
      <c r="G14" s="38">
        <f t="shared" si="2"/>
        <v>0.16666666666666669</v>
      </c>
      <c r="H14" s="38">
        <f t="shared" si="3"/>
        <v>0.17083333333333334</v>
      </c>
      <c r="I14" s="38">
        <f t="shared" si="4"/>
        <v>0.17559523809523808</v>
      </c>
      <c r="J14" s="38">
        <f t="shared" si="5"/>
        <v>0.1810897435897436</v>
      </c>
      <c r="K14" s="38">
        <f t="shared" si="6"/>
        <v>0.1875</v>
      </c>
      <c r="N14" s="4"/>
      <c r="O14" s="4"/>
    </row>
    <row r="15" spans="1:15" ht="12.75">
      <c r="A15" s="78">
        <v>6.5</v>
      </c>
      <c r="B15" s="28">
        <f t="shared" si="1"/>
        <v>162</v>
      </c>
      <c r="C15" s="28">
        <f t="shared" si="0"/>
        <v>30.5</v>
      </c>
      <c r="D15" s="39" t="s">
        <v>320</v>
      </c>
      <c r="E15" s="42" t="s">
        <v>319</v>
      </c>
      <c r="F15" s="42">
        <v>265</v>
      </c>
      <c r="G15" s="38">
        <f t="shared" si="2"/>
        <v>0.18359375</v>
      </c>
      <c r="H15" s="38">
        <f t="shared" si="3"/>
        <v>0.18888888888888888</v>
      </c>
      <c r="I15" s="38">
        <f t="shared" si="4"/>
        <v>0.1949404761904762</v>
      </c>
      <c r="J15" s="38">
        <f t="shared" si="5"/>
        <v>0.20192307692307693</v>
      </c>
      <c r="K15" s="38">
        <f t="shared" si="6"/>
        <v>0.21006944444444445</v>
      </c>
      <c r="N15" s="4"/>
      <c r="O15" s="4"/>
    </row>
    <row r="16" spans="1:15" ht="12.75">
      <c r="A16" s="78">
        <v>3.5</v>
      </c>
      <c r="B16" s="28">
        <f t="shared" si="1"/>
        <v>158.5</v>
      </c>
      <c r="C16" s="28">
        <f t="shared" si="0"/>
        <v>34</v>
      </c>
      <c r="D16" s="39" t="s">
        <v>317</v>
      </c>
      <c r="E16" s="42" t="s">
        <v>318</v>
      </c>
      <c r="F16" s="42">
        <v>216</v>
      </c>
      <c r="G16" s="38">
        <f t="shared" si="2"/>
        <v>0.19270833333333331</v>
      </c>
      <c r="H16" s="38">
        <f t="shared" si="3"/>
        <v>0.1986111111111111</v>
      </c>
      <c r="I16" s="38">
        <f t="shared" si="4"/>
        <v>0.20535714285714285</v>
      </c>
      <c r="J16" s="38">
        <f t="shared" si="5"/>
        <v>0.21314102564102566</v>
      </c>
      <c r="K16" s="38">
        <f t="shared" si="6"/>
        <v>0.2222222222222222</v>
      </c>
      <c r="N16" s="4"/>
      <c r="O16" s="4"/>
    </row>
    <row r="17" spans="1:15" ht="12.75">
      <c r="A17" s="78">
        <v>8</v>
      </c>
      <c r="B17" s="28">
        <f t="shared" si="1"/>
        <v>150.5</v>
      </c>
      <c r="C17" s="28">
        <f t="shared" si="0"/>
        <v>42</v>
      </c>
      <c r="D17" s="39" t="s">
        <v>321</v>
      </c>
      <c r="E17" s="42" t="s">
        <v>318</v>
      </c>
      <c r="F17" s="42">
        <v>238</v>
      </c>
      <c r="G17" s="38">
        <f t="shared" si="2"/>
        <v>0.21354166666666669</v>
      </c>
      <c r="H17" s="38">
        <f t="shared" si="3"/>
        <v>0.22083333333333333</v>
      </c>
      <c r="I17" s="38">
        <f t="shared" si="4"/>
        <v>0.22916666666666669</v>
      </c>
      <c r="J17" s="38">
        <f t="shared" si="5"/>
        <v>0.23878205128205127</v>
      </c>
      <c r="K17" s="38">
        <f t="shared" si="6"/>
        <v>0.25</v>
      </c>
      <c r="N17" s="4"/>
      <c r="O17" s="4"/>
    </row>
    <row r="18" spans="1:15" ht="12.75">
      <c r="A18" s="78">
        <v>3.5</v>
      </c>
      <c r="B18" s="28">
        <f t="shared" si="1"/>
        <v>147</v>
      </c>
      <c r="C18" s="28">
        <f t="shared" si="0"/>
        <v>45.5</v>
      </c>
      <c r="D18" s="39" t="s">
        <v>326</v>
      </c>
      <c r="E18" s="42" t="s">
        <v>323</v>
      </c>
      <c r="F18" s="42"/>
      <c r="G18" s="38">
        <f t="shared" si="2"/>
        <v>0.22265625</v>
      </c>
      <c r="H18" s="38">
        <f t="shared" si="3"/>
        <v>0.23055555555555557</v>
      </c>
      <c r="I18" s="38">
        <f t="shared" si="4"/>
        <v>0.23958333333333331</v>
      </c>
      <c r="J18" s="38">
        <f t="shared" si="5"/>
        <v>0.25</v>
      </c>
      <c r="K18" s="38">
        <f t="shared" si="6"/>
        <v>0.2621527777777778</v>
      </c>
      <c r="N18" s="4"/>
      <c r="O18" s="4"/>
    </row>
    <row r="19" spans="1:15" ht="12.75">
      <c r="A19" s="78">
        <v>1</v>
      </c>
      <c r="B19" s="28">
        <f t="shared" si="1"/>
        <v>146</v>
      </c>
      <c r="C19" s="28">
        <f t="shared" si="0"/>
        <v>46.5</v>
      </c>
      <c r="D19" s="39" t="s">
        <v>324</v>
      </c>
      <c r="E19" s="42" t="s">
        <v>155</v>
      </c>
      <c r="F19" s="42"/>
      <c r="G19" s="38">
        <f t="shared" si="2"/>
        <v>0.22526041666666669</v>
      </c>
      <c r="H19" s="38">
        <f t="shared" si="3"/>
        <v>0.23333333333333334</v>
      </c>
      <c r="I19" s="38">
        <f t="shared" si="4"/>
        <v>0.24255952380952378</v>
      </c>
      <c r="J19" s="38">
        <f t="shared" si="5"/>
        <v>0.2532051282051282</v>
      </c>
      <c r="K19" s="38">
        <f t="shared" si="6"/>
        <v>0.265625</v>
      </c>
      <c r="N19" s="4"/>
      <c r="O19" s="4"/>
    </row>
    <row r="20" spans="1:15" ht="12.75">
      <c r="A20" s="78">
        <v>2</v>
      </c>
      <c r="B20" s="28">
        <f t="shared" si="1"/>
        <v>144</v>
      </c>
      <c r="C20" s="28">
        <f t="shared" si="0"/>
        <v>48.5</v>
      </c>
      <c r="D20" s="39" t="s">
        <v>325</v>
      </c>
      <c r="E20" s="42" t="s">
        <v>155</v>
      </c>
      <c r="F20" s="42"/>
      <c r="G20" s="38">
        <f t="shared" si="2"/>
        <v>0.23046875</v>
      </c>
      <c r="H20" s="38">
        <f t="shared" si="3"/>
        <v>0.23888888888888887</v>
      </c>
      <c r="I20" s="38">
        <f t="shared" si="4"/>
        <v>0.24851190476190477</v>
      </c>
      <c r="J20" s="38">
        <f t="shared" si="5"/>
        <v>0.25961538461538464</v>
      </c>
      <c r="K20" s="38">
        <f t="shared" si="6"/>
        <v>0.2725694444444444</v>
      </c>
      <c r="N20" s="4"/>
      <c r="O20" s="4"/>
    </row>
    <row r="21" spans="1:15" ht="12.75">
      <c r="A21" s="78">
        <v>1.5</v>
      </c>
      <c r="B21" s="28">
        <f aca="true" t="shared" si="7" ref="B21:B32">B20-A21</f>
        <v>142.5</v>
      </c>
      <c r="C21" s="28">
        <f aca="true" t="shared" si="8" ref="C21:C32">C20+A21</f>
        <v>50</v>
      </c>
      <c r="D21" s="39" t="s">
        <v>327</v>
      </c>
      <c r="E21" s="42" t="s">
        <v>155</v>
      </c>
      <c r="F21" s="42">
        <v>249</v>
      </c>
      <c r="G21" s="38">
        <f aca="true" t="shared" si="9" ref="G21:G33">SUM($G$9+$O$3*C21)</f>
        <v>0.234375</v>
      </c>
      <c r="H21" s="38">
        <f aca="true" t="shared" si="10" ref="H21:H33">SUM($H$9+$P$3*C21)</f>
        <v>0.24305555555555552</v>
      </c>
      <c r="I21" s="38">
        <f aca="true" t="shared" si="11" ref="I21:I33">SUM($I$9+$Q$3*C21)</f>
        <v>0.25297619047619047</v>
      </c>
      <c r="J21" s="38">
        <f aca="true" t="shared" si="12" ref="J21:J33">SUM($J$9+$R$3*C21)</f>
        <v>0.2644230769230769</v>
      </c>
      <c r="K21" s="38">
        <f aca="true" t="shared" si="13" ref="K21:K33">SUM($K$9+$S$3*C21)</f>
        <v>0.2777777777777778</v>
      </c>
      <c r="N21" s="4"/>
      <c r="O21" s="4"/>
    </row>
    <row r="22" spans="1:15" ht="12.75">
      <c r="A22" s="78">
        <v>3.5</v>
      </c>
      <c r="B22" s="28">
        <f t="shared" si="7"/>
        <v>139</v>
      </c>
      <c r="C22" s="28">
        <f t="shared" si="8"/>
        <v>53.5</v>
      </c>
      <c r="D22" s="39" t="s">
        <v>328</v>
      </c>
      <c r="E22" s="42" t="s">
        <v>329</v>
      </c>
      <c r="F22" s="42">
        <v>218</v>
      </c>
      <c r="G22" s="38">
        <f t="shared" si="9"/>
        <v>0.24348958333333331</v>
      </c>
      <c r="H22" s="38">
        <f t="shared" si="10"/>
        <v>0.25277777777777777</v>
      </c>
      <c r="I22" s="38">
        <f t="shared" si="11"/>
        <v>0.26339285714285715</v>
      </c>
      <c r="J22" s="38">
        <f t="shared" si="12"/>
        <v>0.27564102564102566</v>
      </c>
      <c r="K22" s="38">
        <f t="shared" si="13"/>
        <v>0.2899305555555555</v>
      </c>
      <c r="N22" s="4"/>
      <c r="O22" s="4"/>
    </row>
    <row r="23" spans="1:15" ht="12.75">
      <c r="A23" s="78">
        <v>4.5</v>
      </c>
      <c r="B23" s="28">
        <f t="shared" si="7"/>
        <v>134.5</v>
      </c>
      <c r="C23" s="28">
        <f t="shared" si="8"/>
        <v>58</v>
      </c>
      <c r="D23" s="39" t="s">
        <v>330</v>
      </c>
      <c r="E23" s="42" t="s">
        <v>331</v>
      </c>
      <c r="F23" s="42">
        <v>246</v>
      </c>
      <c r="G23" s="38">
        <f t="shared" si="9"/>
        <v>0.2552083333333333</v>
      </c>
      <c r="H23" s="38">
        <f t="shared" si="10"/>
        <v>0.2652777777777778</v>
      </c>
      <c r="I23" s="38">
        <f t="shared" si="11"/>
        <v>0.2767857142857143</v>
      </c>
      <c r="J23" s="38">
        <f t="shared" si="12"/>
        <v>0.2900641025641026</v>
      </c>
      <c r="K23" s="38">
        <f t="shared" si="13"/>
        <v>0.3055555555555555</v>
      </c>
      <c r="N23" s="4"/>
      <c r="O23" s="4"/>
    </row>
    <row r="24" spans="1:15" ht="12.75">
      <c r="A24" s="78">
        <v>12.5</v>
      </c>
      <c r="B24" s="28">
        <f t="shared" si="7"/>
        <v>122</v>
      </c>
      <c r="C24" s="28">
        <f t="shared" si="8"/>
        <v>70.5</v>
      </c>
      <c r="D24" s="39" t="s">
        <v>332</v>
      </c>
      <c r="E24" s="42" t="s">
        <v>331</v>
      </c>
      <c r="F24" s="42">
        <v>210</v>
      </c>
      <c r="G24" s="38">
        <f t="shared" si="9"/>
        <v>0.2877604166666667</v>
      </c>
      <c r="H24" s="38">
        <f t="shared" si="10"/>
        <v>0.3</v>
      </c>
      <c r="I24" s="38">
        <f t="shared" si="11"/>
        <v>0.31398809523809523</v>
      </c>
      <c r="J24" s="38">
        <f t="shared" si="12"/>
        <v>0.3301282051282051</v>
      </c>
      <c r="K24" s="38">
        <f t="shared" si="13"/>
        <v>0.3489583333333333</v>
      </c>
      <c r="N24" s="4"/>
      <c r="O24" s="4"/>
    </row>
    <row r="25" spans="1:15" ht="12.75">
      <c r="A25" s="78">
        <v>6</v>
      </c>
      <c r="B25" s="28">
        <f t="shared" si="7"/>
        <v>116</v>
      </c>
      <c r="C25" s="28">
        <f t="shared" si="8"/>
        <v>76.5</v>
      </c>
      <c r="D25" s="39" t="s">
        <v>333</v>
      </c>
      <c r="E25" s="42" t="s">
        <v>331</v>
      </c>
      <c r="F25" s="42">
        <v>213</v>
      </c>
      <c r="G25" s="38">
        <f t="shared" si="9"/>
        <v>0.3033854166666667</v>
      </c>
      <c r="H25" s="38">
        <f t="shared" si="10"/>
        <v>0.31666666666666665</v>
      </c>
      <c r="I25" s="38">
        <f t="shared" si="11"/>
        <v>0.3318452380952381</v>
      </c>
      <c r="J25" s="38">
        <f t="shared" si="12"/>
        <v>0.34935897435897434</v>
      </c>
      <c r="K25" s="38">
        <f t="shared" si="13"/>
        <v>0.3697916666666667</v>
      </c>
      <c r="N25" s="4"/>
      <c r="O25" s="4"/>
    </row>
    <row r="26" spans="1:15" ht="12.75">
      <c r="A26" s="78">
        <v>7</v>
      </c>
      <c r="B26" s="28">
        <f t="shared" si="7"/>
        <v>109</v>
      </c>
      <c r="C26" s="28">
        <f t="shared" si="8"/>
        <v>83.5</v>
      </c>
      <c r="D26" s="39" t="s">
        <v>334</v>
      </c>
      <c r="E26" s="42" t="s">
        <v>174</v>
      </c>
      <c r="F26" s="42">
        <v>245</v>
      </c>
      <c r="G26" s="38">
        <f t="shared" si="9"/>
        <v>0.3216145833333333</v>
      </c>
      <c r="H26" s="38">
        <f t="shared" si="10"/>
        <v>0.3361111111111111</v>
      </c>
      <c r="I26" s="38">
        <f t="shared" si="11"/>
        <v>0.3526785714285714</v>
      </c>
      <c r="J26" s="38">
        <f t="shared" si="12"/>
        <v>0.3717948717948718</v>
      </c>
      <c r="K26" s="38">
        <f t="shared" si="13"/>
        <v>0.3940972222222222</v>
      </c>
      <c r="N26" s="4"/>
      <c r="O26" s="4"/>
    </row>
    <row r="27" spans="1:15" ht="12.75">
      <c r="A27" s="78">
        <v>5</v>
      </c>
      <c r="B27" s="28">
        <f t="shared" si="7"/>
        <v>104</v>
      </c>
      <c r="C27" s="28">
        <f t="shared" si="8"/>
        <v>88.5</v>
      </c>
      <c r="D27" s="39" t="s">
        <v>335</v>
      </c>
      <c r="E27" s="42" t="s">
        <v>174</v>
      </c>
      <c r="F27" s="42">
        <v>242</v>
      </c>
      <c r="G27" s="38">
        <f t="shared" si="9"/>
        <v>0.3346354166666667</v>
      </c>
      <c r="H27" s="38">
        <f t="shared" si="10"/>
        <v>0.35</v>
      </c>
      <c r="I27" s="38">
        <f t="shared" si="11"/>
        <v>0.36755952380952384</v>
      </c>
      <c r="J27" s="38">
        <f t="shared" si="12"/>
        <v>0.38782051282051283</v>
      </c>
      <c r="K27" s="38">
        <f t="shared" si="13"/>
        <v>0.4114583333333333</v>
      </c>
      <c r="N27" s="4"/>
      <c r="O27" s="4"/>
    </row>
    <row r="28" spans="1:15" ht="12.75">
      <c r="A28" s="78">
        <v>4</v>
      </c>
      <c r="B28" s="28">
        <f t="shared" si="7"/>
        <v>100</v>
      </c>
      <c r="C28" s="28">
        <f t="shared" si="8"/>
        <v>92.5</v>
      </c>
      <c r="D28" s="39" t="s">
        <v>723</v>
      </c>
      <c r="E28" s="42"/>
      <c r="F28" s="42">
        <v>264</v>
      </c>
      <c r="G28" s="38">
        <f t="shared" si="9"/>
        <v>0.3450520833333333</v>
      </c>
      <c r="H28" s="38">
        <f t="shared" si="10"/>
        <v>0.3611111111111111</v>
      </c>
      <c r="I28" s="38">
        <f t="shared" si="11"/>
        <v>0.3794642857142857</v>
      </c>
      <c r="J28" s="38">
        <f t="shared" si="12"/>
        <v>0.40064102564102566</v>
      </c>
      <c r="K28" s="38">
        <f t="shared" si="13"/>
        <v>0.4253472222222222</v>
      </c>
      <c r="N28" s="4"/>
      <c r="O28" s="4"/>
    </row>
    <row r="29" spans="1:15" ht="12.75">
      <c r="A29" s="78">
        <v>0.5</v>
      </c>
      <c r="B29" s="28">
        <f t="shared" si="7"/>
        <v>99.5</v>
      </c>
      <c r="C29" s="28">
        <f t="shared" si="8"/>
        <v>93</v>
      </c>
      <c r="D29" s="65" t="s">
        <v>721</v>
      </c>
      <c r="E29" s="42" t="s">
        <v>337</v>
      </c>
      <c r="F29" s="42"/>
      <c r="G29" s="38">
        <f t="shared" si="9"/>
        <v>0.3463541666666667</v>
      </c>
      <c r="H29" s="38">
        <f t="shared" si="10"/>
        <v>0.3625</v>
      </c>
      <c r="I29" s="38">
        <f t="shared" si="11"/>
        <v>0.38095238095238093</v>
      </c>
      <c r="J29" s="38">
        <f t="shared" si="12"/>
        <v>0.40224358974358976</v>
      </c>
      <c r="K29" s="38">
        <f t="shared" si="13"/>
        <v>0.4270833333333333</v>
      </c>
      <c r="N29" s="4"/>
      <c r="O29" s="4"/>
    </row>
    <row r="30" spans="1:15" ht="12.75">
      <c r="A30" s="78">
        <v>1.5</v>
      </c>
      <c r="B30" s="28">
        <f t="shared" si="7"/>
        <v>98</v>
      </c>
      <c r="C30" s="28">
        <f t="shared" si="8"/>
        <v>94.5</v>
      </c>
      <c r="D30" s="39" t="s">
        <v>336</v>
      </c>
      <c r="E30" s="42" t="s">
        <v>337</v>
      </c>
      <c r="F30" s="42">
        <v>341</v>
      </c>
      <c r="G30" s="38">
        <f t="shared" si="9"/>
        <v>0.3502604166666667</v>
      </c>
      <c r="H30" s="38">
        <f t="shared" si="10"/>
        <v>0.36666666666666664</v>
      </c>
      <c r="I30" s="38">
        <f t="shared" si="11"/>
        <v>0.3854166666666667</v>
      </c>
      <c r="J30" s="38">
        <f t="shared" si="12"/>
        <v>0.40705128205128205</v>
      </c>
      <c r="K30" s="38">
        <f t="shared" si="13"/>
        <v>0.4322916666666667</v>
      </c>
      <c r="N30" s="4"/>
      <c r="O30" s="4"/>
    </row>
    <row r="31" spans="1:15" ht="12.75">
      <c r="A31" s="78">
        <v>7</v>
      </c>
      <c r="B31" s="28">
        <f t="shared" si="7"/>
        <v>91</v>
      </c>
      <c r="C31" s="28">
        <f t="shared" si="8"/>
        <v>101.5</v>
      </c>
      <c r="D31" s="39" t="s">
        <v>338</v>
      </c>
      <c r="E31" s="42" t="s">
        <v>318</v>
      </c>
      <c r="F31" s="42">
        <v>265</v>
      </c>
      <c r="G31" s="38">
        <f t="shared" si="9"/>
        <v>0.3684895833333333</v>
      </c>
      <c r="H31" s="38">
        <f t="shared" si="10"/>
        <v>0.38611111111111107</v>
      </c>
      <c r="I31" s="38">
        <f t="shared" si="11"/>
        <v>0.40625</v>
      </c>
      <c r="J31" s="38">
        <f t="shared" si="12"/>
        <v>0.4294871794871795</v>
      </c>
      <c r="K31" s="38">
        <f t="shared" si="13"/>
        <v>0.4565972222222222</v>
      </c>
      <c r="N31" s="4"/>
      <c r="O31" s="4"/>
    </row>
    <row r="32" spans="1:15" ht="12.75">
      <c r="A32" s="78">
        <v>6</v>
      </c>
      <c r="B32" s="28">
        <f t="shared" si="7"/>
        <v>85</v>
      </c>
      <c r="C32" s="28">
        <f t="shared" si="8"/>
        <v>107.5</v>
      </c>
      <c r="D32" s="39" t="s">
        <v>339</v>
      </c>
      <c r="E32" s="42" t="s">
        <v>318</v>
      </c>
      <c r="F32" s="42">
        <v>263</v>
      </c>
      <c r="G32" s="38">
        <f t="shared" si="9"/>
        <v>0.3841145833333333</v>
      </c>
      <c r="H32" s="38">
        <f t="shared" si="10"/>
        <v>0.40277777777777773</v>
      </c>
      <c r="I32" s="38">
        <f t="shared" si="11"/>
        <v>0.42410714285714285</v>
      </c>
      <c r="J32" s="38">
        <f t="shared" si="12"/>
        <v>0.44871794871794873</v>
      </c>
      <c r="K32" s="38">
        <f t="shared" si="13"/>
        <v>0.4774305555555556</v>
      </c>
      <c r="N32" s="4"/>
      <c r="O32" s="4"/>
    </row>
    <row r="33" spans="1:15" ht="12.75">
      <c r="A33" s="78">
        <v>6</v>
      </c>
      <c r="B33" s="28">
        <f>B32-A33</f>
        <v>79</v>
      </c>
      <c r="C33" s="28">
        <f>C32+A33</f>
        <v>113.5</v>
      </c>
      <c r="D33" s="45" t="s">
        <v>724</v>
      </c>
      <c r="E33" s="42"/>
      <c r="F33" s="42">
        <v>336</v>
      </c>
      <c r="G33" s="38">
        <f t="shared" si="9"/>
        <v>0.3997395833333333</v>
      </c>
      <c r="H33" s="38">
        <f t="shared" si="10"/>
        <v>0.41944444444444445</v>
      </c>
      <c r="I33" s="38">
        <f t="shared" si="11"/>
        <v>0.4419642857142857</v>
      </c>
      <c r="J33" s="38">
        <f t="shared" si="12"/>
        <v>0.46794871794871795</v>
      </c>
      <c r="K33" s="38">
        <f t="shared" si="13"/>
        <v>0.4982638888888889</v>
      </c>
      <c r="N33" s="4"/>
      <c r="O33" s="4"/>
    </row>
    <row r="34" spans="1:11" ht="12.75">
      <c r="A34" s="28"/>
      <c r="B34" s="28"/>
      <c r="C34" s="28"/>
      <c r="D34" s="31" t="s">
        <v>21</v>
      </c>
      <c r="E34" s="66"/>
      <c r="F34" s="29"/>
      <c r="G34" s="29"/>
      <c r="H34" s="38"/>
      <c r="I34" s="38"/>
      <c r="J34" s="38"/>
      <c r="K34" s="38"/>
    </row>
    <row r="35" spans="1:12" ht="12.75">
      <c r="A35" s="28">
        <v>0</v>
      </c>
      <c r="B35" s="28">
        <f>B33</f>
        <v>79</v>
      </c>
      <c r="C35" s="28">
        <f>C33</f>
        <v>113.5</v>
      </c>
      <c r="D35" s="45" t="s">
        <v>725</v>
      </c>
      <c r="E35" s="42" t="s">
        <v>340</v>
      </c>
      <c r="F35" s="32"/>
      <c r="G35" s="35">
        <f>$L$6</f>
        <v>0.46875</v>
      </c>
      <c r="H35" s="35">
        <f>$L$6</f>
        <v>0.46875</v>
      </c>
      <c r="I35" s="35">
        <f>$L$6</f>
        <v>0.46875</v>
      </c>
      <c r="J35" s="35">
        <f>$M$6</f>
        <v>0.46875</v>
      </c>
      <c r="K35" s="35">
        <f>$M$6</f>
        <v>0.46875</v>
      </c>
      <c r="L35" s="44">
        <f>A35</f>
        <v>0</v>
      </c>
    </row>
    <row r="36" spans="1:12" ht="12.75">
      <c r="A36" s="28">
        <v>6.5</v>
      </c>
      <c r="B36" s="28">
        <f>B35-A36</f>
        <v>72.5</v>
      </c>
      <c r="C36" s="28">
        <f>C35+A36</f>
        <v>120</v>
      </c>
      <c r="D36" s="40" t="s">
        <v>810</v>
      </c>
      <c r="E36" s="42"/>
      <c r="F36" s="32">
        <v>447</v>
      </c>
      <c r="G36" s="38">
        <f aca="true" t="shared" si="14" ref="G36:G41">SUM($G$35+$O$3*L36)</f>
        <v>0.4856770833333333</v>
      </c>
      <c r="H36" s="38">
        <f aca="true" t="shared" si="15" ref="H36:H41">SUM($H$35+$P$3*L36)</f>
        <v>0.48680555555555555</v>
      </c>
      <c r="I36" s="38">
        <f aca="true" t="shared" si="16" ref="I36:I41">SUM($I$35+$Q$3*L36)</f>
        <v>0.4880952380952381</v>
      </c>
      <c r="J36" s="38">
        <f aca="true" t="shared" si="17" ref="J36:J41">SUM($J$35+$R$3*L36)</f>
        <v>0.4895833333333333</v>
      </c>
      <c r="K36" s="38">
        <f>SUM($K$35+$S$3*L36)</f>
        <v>0.4913194444444444</v>
      </c>
      <c r="L36" s="44">
        <f aca="true" t="shared" si="18" ref="L36:L41">L35+A36</f>
        <v>6.5</v>
      </c>
    </row>
    <row r="37" spans="1:12" ht="12.75">
      <c r="A37" s="28">
        <v>3</v>
      </c>
      <c r="B37" s="28">
        <f>B36-A37</f>
        <v>69.5</v>
      </c>
      <c r="C37" s="28">
        <f>C36+A37</f>
        <v>123</v>
      </c>
      <c r="D37" s="31" t="s">
        <v>358</v>
      </c>
      <c r="E37" s="42"/>
      <c r="F37" s="32"/>
      <c r="G37" s="38">
        <f t="shared" si="14"/>
        <v>0.4934895833333333</v>
      </c>
      <c r="H37" s="38">
        <f t="shared" si="15"/>
        <v>0.4951388888888889</v>
      </c>
      <c r="I37" s="38">
        <f t="shared" si="16"/>
        <v>0.49702380952380953</v>
      </c>
      <c r="J37" s="38">
        <f t="shared" si="17"/>
        <v>0.49919871794871795</v>
      </c>
      <c r="K37" s="38">
        <f>SUM($K$35+$S$3*L37)</f>
        <v>0.5017361111111112</v>
      </c>
      <c r="L37" s="44">
        <f t="shared" si="18"/>
        <v>9.5</v>
      </c>
    </row>
    <row r="38" spans="1:12" ht="12.75">
      <c r="A38" s="78">
        <v>0.5</v>
      </c>
      <c r="B38" s="28">
        <f>B37-A38</f>
        <v>69</v>
      </c>
      <c r="C38" s="28">
        <f>C37+A38</f>
        <v>123.5</v>
      </c>
      <c r="D38" s="39" t="s">
        <v>348</v>
      </c>
      <c r="E38" s="42" t="s">
        <v>341</v>
      </c>
      <c r="F38" s="32">
        <v>343</v>
      </c>
      <c r="G38" s="38">
        <f t="shared" si="14"/>
        <v>0.4947916666666667</v>
      </c>
      <c r="H38" s="38">
        <f t="shared" si="15"/>
        <v>0.4965277777777778</v>
      </c>
      <c r="I38" s="38">
        <f t="shared" si="16"/>
        <v>0.49851190476190477</v>
      </c>
      <c r="J38" s="38">
        <f t="shared" si="17"/>
        <v>0.500801282051282</v>
      </c>
      <c r="K38" s="38">
        <f>SUM($K$35+$S$3*L38)</f>
        <v>0.5034722222222222</v>
      </c>
      <c r="L38" s="44">
        <f t="shared" si="18"/>
        <v>10</v>
      </c>
    </row>
    <row r="39" spans="1:12" ht="12.75">
      <c r="A39" s="78">
        <v>5</v>
      </c>
      <c r="B39" s="28">
        <f aca="true" t="shared" si="19" ref="B39:B47">B38-A39</f>
        <v>64</v>
      </c>
      <c r="C39" s="28">
        <f aca="true" t="shared" si="20" ref="C39:C47">C38+A39</f>
        <v>128.5</v>
      </c>
      <c r="D39" s="39" t="s">
        <v>342</v>
      </c>
      <c r="E39" s="42" t="s">
        <v>341</v>
      </c>
      <c r="F39" s="32">
        <v>365</v>
      </c>
      <c r="G39" s="38">
        <f t="shared" si="14"/>
        <v>0.5078125</v>
      </c>
      <c r="H39" s="38">
        <f t="shared" si="15"/>
        <v>0.5104166666666666</v>
      </c>
      <c r="I39" s="38">
        <f t="shared" si="16"/>
        <v>0.5133928571428571</v>
      </c>
      <c r="J39" s="38">
        <f t="shared" si="17"/>
        <v>0.5168269230769231</v>
      </c>
      <c r="K39" s="38">
        <f>SUM($K$35+$S$3*L39)</f>
        <v>0.5208333333333334</v>
      </c>
      <c r="L39" s="44">
        <f t="shared" si="18"/>
        <v>15</v>
      </c>
    </row>
    <row r="40" spans="1:12" ht="12.75">
      <c r="A40" s="78">
        <v>4.5</v>
      </c>
      <c r="B40" s="28">
        <f t="shared" si="19"/>
        <v>59.5</v>
      </c>
      <c r="C40" s="28">
        <f t="shared" si="20"/>
        <v>133</v>
      </c>
      <c r="D40" s="39" t="s">
        <v>726</v>
      </c>
      <c r="E40" s="42" t="s">
        <v>341</v>
      </c>
      <c r="F40" s="32">
        <v>436</v>
      </c>
      <c r="G40" s="38">
        <f t="shared" si="14"/>
        <v>0.51953125</v>
      </c>
      <c r="H40" s="38">
        <f t="shared" si="15"/>
        <v>0.5229166666666667</v>
      </c>
      <c r="I40" s="38">
        <f t="shared" si="16"/>
        <v>0.5267857142857143</v>
      </c>
      <c r="J40" s="38">
        <f t="shared" si="17"/>
        <v>0.53125</v>
      </c>
      <c r="K40" s="38">
        <f aca="true" t="shared" si="21" ref="K40:K53">SUM($K$35+$S$3*L40)</f>
        <v>0.5364583333333334</v>
      </c>
      <c r="L40" s="44">
        <f t="shared" si="18"/>
        <v>19.5</v>
      </c>
    </row>
    <row r="41" spans="1:12" ht="12.75">
      <c r="A41" s="78">
        <v>4.5</v>
      </c>
      <c r="B41" s="28">
        <f t="shared" si="19"/>
        <v>55</v>
      </c>
      <c r="C41" s="28">
        <f t="shared" si="20"/>
        <v>137.5</v>
      </c>
      <c r="D41" s="39" t="s">
        <v>343</v>
      </c>
      <c r="E41" s="42" t="s">
        <v>341</v>
      </c>
      <c r="F41" s="32">
        <v>718</v>
      </c>
      <c r="G41" s="38">
        <f t="shared" si="14"/>
        <v>0.53125</v>
      </c>
      <c r="H41" s="38">
        <f t="shared" si="15"/>
        <v>0.5354166666666667</v>
      </c>
      <c r="I41" s="38">
        <f t="shared" si="16"/>
        <v>0.5401785714285714</v>
      </c>
      <c r="J41" s="38">
        <f t="shared" si="17"/>
        <v>0.5456730769230769</v>
      </c>
      <c r="K41" s="38">
        <f t="shared" si="21"/>
        <v>0.5520833333333334</v>
      </c>
      <c r="L41" s="44">
        <f t="shared" si="18"/>
        <v>24</v>
      </c>
    </row>
    <row r="42" spans="1:12" ht="12.75">
      <c r="A42" s="78">
        <v>8</v>
      </c>
      <c r="B42" s="28">
        <f>B41-A42</f>
        <v>47</v>
      </c>
      <c r="C42" s="28">
        <f>C41+A42</f>
        <v>145.5</v>
      </c>
      <c r="D42" s="31" t="s">
        <v>359</v>
      </c>
      <c r="E42" s="42"/>
      <c r="F42" s="32"/>
      <c r="G42" s="38">
        <f aca="true" t="shared" si="22" ref="G42:G49">SUM($G$35+$O$3*L42)</f>
        <v>0.5520833333333334</v>
      </c>
      <c r="H42" s="38">
        <f aca="true" t="shared" si="23" ref="H42:H49">SUM($H$35+$P$3*L42)</f>
        <v>0.5576388888888889</v>
      </c>
      <c r="I42" s="38">
        <f aca="true" t="shared" si="24" ref="I42:I49">SUM($I$35+$Q$3*L42)</f>
        <v>0.5639880952380952</v>
      </c>
      <c r="J42" s="38">
        <f aca="true" t="shared" si="25" ref="J42:J49">SUM($J$35+$R$3*L42)</f>
        <v>0.5713141025641025</v>
      </c>
      <c r="K42" s="38">
        <f t="shared" si="21"/>
        <v>0.5798611111111112</v>
      </c>
      <c r="L42" s="44">
        <f aca="true" t="shared" si="26" ref="L42:L49">L41+A42</f>
        <v>32</v>
      </c>
    </row>
    <row r="43" spans="1:12" ht="12.75">
      <c r="A43" s="78">
        <v>3</v>
      </c>
      <c r="B43" s="28">
        <f>B42-A43</f>
        <v>44</v>
      </c>
      <c r="C43" s="28">
        <f>C42+A43</f>
        <v>148.5</v>
      </c>
      <c r="D43" s="39" t="s">
        <v>761</v>
      </c>
      <c r="E43" s="42" t="s">
        <v>760</v>
      </c>
      <c r="F43" s="32">
        <v>325</v>
      </c>
      <c r="G43" s="38">
        <f t="shared" si="22"/>
        <v>0.5598958333333334</v>
      </c>
      <c r="H43" s="38">
        <f t="shared" si="23"/>
        <v>0.5659722222222222</v>
      </c>
      <c r="I43" s="38">
        <f t="shared" si="24"/>
        <v>0.5729166666666666</v>
      </c>
      <c r="J43" s="38">
        <f t="shared" si="25"/>
        <v>0.5809294871794872</v>
      </c>
      <c r="K43" s="38">
        <f t="shared" si="21"/>
        <v>0.5902777777777778</v>
      </c>
      <c r="L43" s="44">
        <f t="shared" si="26"/>
        <v>35</v>
      </c>
    </row>
    <row r="44" spans="1:12" ht="12.75">
      <c r="A44" s="78">
        <v>1.5</v>
      </c>
      <c r="B44" s="28">
        <f t="shared" si="19"/>
        <v>42.5</v>
      </c>
      <c r="C44" s="28">
        <f t="shared" si="20"/>
        <v>150</v>
      </c>
      <c r="D44" s="59" t="s">
        <v>344</v>
      </c>
      <c r="E44" s="42" t="s">
        <v>345</v>
      </c>
      <c r="F44" s="32">
        <v>353</v>
      </c>
      <c r="G44" s="38">
        <f t="shared" si="22"/>
        <v>0.5638020833333334</v>
      </c>
      <c r="H44" s="38">
        <f t="shared" si="23"/>
        <v>0.5701388888888889</v>
      </c>
      <c r="I44" s="38">
        <f t="shared" si="24"/>
        <v>0.5773809523809523</v>
      </c>
      <c r="J44" s="38">
        <f t="shared" si="25"/>
        <v>0.5857371794871795</v>
      </c>
      <c r="K44" s="38">
        <f t="shared" si="21"/>
        <v>0.5954861111111112</v>
      </c>
      <c r="L44" s="44">
        <f t="shared" si="26"/>
        <v>36.5</v>
      </c>
    </row>
    <row r="45" spans="1:12" ht="12.75">
      <c r="A45" s="28">
        <v>14.5</v>
      </c>
      <c r="B45" s="28">
        <f t="shared" si="19"/>
        <v>28</v>
      </c>
      <c r="C45" s="28">
        <f t="shared" si="20"/>
        <v>164.5</v>
      </c>
      <c r="D45" s="39" t="s">
        <v>347</v>
      </c>
      <c r="E45" s="42" t="s">
        <v>346</v>
      </c>
      <c r="F45" s="32">
        <v>1008</v>
      </c>
      <c r="G45" s="38">
        <f t="shared" si="22"/>
        <v>0.6015625</v>
      </c>
      <c r="H45" s="38">
        <f t="shared" si="23"/>
        <v>0.6104166666666666</v>
      </c>
      <c r="I45" s="38">
        <f t="shared" si="24"/>
        <v>0.6205357142857143</v>
      </c>
      <c r="J45" s="38">
        <f t="shared" si="25"/>
        <v>0.6322115384615384</v>
      </c>
      <c r="K45" s="38">
        <f t="shared" si="21"/>
        <v>0.6458333333333333</v>
      </c>
      <c r="L45" s="44">
        <f t="shared" si="26"/>
        <v>51</v>
      </c>
    </row>
    <row r="46" spans="1:12" ht="12.75">
      <c r="A46" s="28">
        <v>1</v>
      </c>
      <c r="B46" s="28">
        <f t="shared" si="19"/>
        <v>27</v>
      </c>
      <c r="C46" s="28">
        <f t="shared" si="20"/>
        <v>165.5</v>
      </c>
      <c r="D46" s="39" t="s">
        <v>347</v>
      </c>
      <c r="E46" s="32" t="s">
        <v>346</v>
      </c>
      <c r="F46" s="32">
        <v>963</v>
      </c>
      <c r="G46" s="38">
        <f t="shared" si="22"/>
        <v>0.6041666666666666</v>
      </c>
      <c r="H46" s="38">
        <f t="shared" si="23"/>
        <v>0.6131944444444444</v>
      </c>
      <c r="I46" s="38">
        <f t="shared" si="24"/>
        <v>0.6235119047619048</v>
      </c>
      <c r="J46" s="38">
        <f t="shared" si="25"/>
        <v>0.6354166666666666</v>
      </c>
      <c r="K46" s="38">
        <f t="shared" si="21"/>
        <v>0.6493055555555556</v>
      </c>
      <c r="L46" s="44">
        <f t="shared" si="26"/>
        <v>52</v>
      </c>
    </row>
    <row r="47" spans="1:12" ht="12.75">
      <c r="A47" s="61">
        <v>9</v>
      </c>
      <c r="B47" s="28">
        <f t="shared" si="19"/>
        <v>18</v>
      </c>
      <c r="C47" s="28">
        <f t="shared" si="20"/>
        <v>174.5</v>
      </c>
      <c r="D47" s="39" t="s">
        <v>349</v>
      </c>
      <c r="E47" s="42" t="s">
        <v>350</v>
      </c>
      <c r="F47" s="32">
        <v>347</v>
      </c>
      <c r="G47" s="38">
        <f t="shared" si="22"/>
        <v>0.6276041666666666</v>
      </c>
      <c r="H47" s="38">
        <f t="shared" si="23"/>
        <v>0.6381944444444444</v>
      </c>
      <c r="I47" s="38">
        <f t="shared" si="24"/>
        <v>0.6502976190476191</v>
      </c>
      <c r="J47" s="38">
        <f t="shared" si="25"/>
        <v>0.6642628205128205</v>
      </c>
      <c r="K47" s="38">
        <f t="shared" si="21"/>
        <v>0.6805555555555556</v>
      </c>
      <c r="L47" s="44">
        <f t="shared" si="26"/>
        <v>61</v>
      </c>
    </row>
    <row r="48" spans="1:12" ht="12.75">
      <c r="A48" s="61">
        <v>7</v>
      </c>
      <c r="B48" s="28">
        <f aca="true" t="shared" si="27" ref="B48:B53">B47-A48</f>
        <v>11</v>
      </c>
      <c r="C48" s="28">
        <f aca="true" t="shared" si="28" ref="C48:C53">C47+A48</f>
        <v>181.5</v>
      </c>
      <c r="D48" s="39" t="s">
        <v>351</v>
      </c>
      <c r="E48" s="42" t="s">
        <v>352</v>
      </c>
      <c r="F48" s="32">
        <v>738</v>
      </c>
      <c r="G48" s="38">
        <f t="shared" si="22"/>
        <v>0.6458333333333333</v>
      </c>
      <c r="H48" s="38">
        <f t="shared" si="23"/>
        <v>0.6576388888888889</v>
      </c>
      <c r="I48" s="38">
        <f t="shared" si="24"/>
        <v>0.6711309523809523</v>
      </c>
      <c r="J48" s="38">
        <f t="shared" si="25"/>
        <v>0.686698717948718</v>
      </c>
      <c r="K48" s="38">
        <f t="shared" si="21"/>
        <v>0.7048611111111112</v>
      </c>
      <c r="L48" s="44">
        <f t="shared" si="26"/>
        <v>68</v>
      </c>
    </row>
    <row r="49" spans="1:12" ht="12.75">
      <c r="A49" s="61">
        <v>0.5</v>
      </c>
      <c r="B49" s="28">
        <f t="shared" si="27"/>
        <v>10.5</v>
      </c>
      <c r="C49" s="28">
        <f t="shared" si="28"/>
        <v>182</v>
      </c>
      <c r="D49" s="39" t="s">
        <v>353</v>
      </c>
      <c r="E49" s="42" t="s">
        <v>355</v>
      </c>
      <c r="F49" s="32">
        <v>763</v>
      </c>
      <c r="G49" s="38">
        <f t="shared" si="22"/>
        <v>0.6471354166666666</v>
      </c>
      <c r="H49" s="38">
        <f t="shared" si="23"/>
        <v>0.6590277777777778</v>
      </c>
      <c r="I49" s="38">
        <f t="shared" si="24"/>
        <v>0.6726190476190477</v>
      </c>
      <c r="J49" s="38">
        <f t="shared" si="25"/>
        <v>0.688301282051282</v>
      </c>
      <c r="K49" s="38">
        <f t="shared" si="21"/>
        <v>0.7065972222222222</v>
      </c>
      <c r="L49" s="44">
        <f t="shared" si="26"/>
        <v>68.5</v>
      </c>
    </row>
    <row r="50" spans="1:12" ht="12.75">
      <c r="A50" s="61">
        <v>1</v>
      </c>
      <c r="B50" s="28">
        <f t="shared" si="27"/>
        <v>9.5</v>
      </c>
      <c r="C50" s="28">
        <f t="shared" si="28"/>
        <v>183</v>
      </c>
      <c r="D50" s="39" t="s">
        <v>360</v>
      </c>
      <c r="E50" s="42" t="s">
        <v>355</v>
      </c>
      <c r="F50" s="32">
        <v>660</v>
      </c>
      <c r="G50" s="38">
        <f>SUM($G$35+$O$3*L50)</f>
        <v>0.6497395833333333</v>
      </c>
      <c r="H50" s="38">
        <f>SUM($H$35+$P$3*L50)</f>
        <v>0.6618055555555555</v>
      </c>
      <c r="I50" s="38">
        <f>SUM($I$35+$Q$3*L50)</f>
        <v>0.6755952380952381</v>
      </c>
      <c r="J50" s="38">
        <f>SUM($J$35+$R$3*L50)</f>
        <v>0.6915064102564102</v>
      </c>
      <c r="K50" s="38">
        <f t="shared" si="21"/>
        <v>0.7100694444444444</v>
      </c>
      <c r="L50" s="44">
        <f>L49+A50</f>
        <v>69.5</v>
      </c>
    </row>
    <row r="51" spans="1:12" ht="12.75">
      <c r="A51" s="61">
        <v>1</v>
      </c>
      <c r="B51" s="28">
        <f t="shared" si="27"/>
        <v>8.5</v>
      </c>
      <c r="C51" s="28">
        <f t="shared" si="28"/>
        <v>184</v>
      </c>
      <c r="D51" s="39" t="s">
        <v>354</v>
      </c>
      <c r="E51" s="32" t="s">
        <v>159</v>
      </c>
      <c r="F51" s="32">
        <v>763</v>
      </c>
      <c r="G51" s="38">
        <f>SUM($G$35+$O$3*L51)</f>
        <v>0.65234375</v>
      </c>
      <c r="H51" s="38">
        <f>SUM($H$35+$P$3*L51)</f>
        <v>0.6645833333333333</v>
      </c>
      <c r="I51" s="38">
        <f>SUM($I$35+$Q$3*L51)</f>
        <v>0.6785714285714286</v>
      </c>
      <c r="J51" s="38">
        <f>SUM($J$35+$R$3*L51)</f>
        <v>0.6947115384615384</v>
      </c>
      <c r="K51" s="38">
        <f t="shared" si="21"/>
        <v>0.7135416666666666</v>
      </c>
      <c r="L51" s="44">
        <f>L50+A51</f>
        <v>70.5</v>
      </c>
    </row>
    <row r="52" spans="1:12" ht="12.75">
      <c r="A52" s="61">
        <v>1.5</v>
      </c>
      <c r="B52" s="28">
        <f t="shared" si="27"/>
        <v>7</v>
      </c>
      <c r="C52" s="28">
        <f t="shared" si="28"/>
        <v>185.5</v>
      </c>
      <c r="D52" s="39" t="s">
        <v>356</v>
      </c>
      <c r="E52" s="32" t="s">
        <v>357</v>
      </c>
      <c r="F52" s="32"/>
      <c r="G52" s="38">
        <f>SUM($G$35+$O$3*L52)</f>
        <v>0.65625</v>
      </c>
      <c r="H52" s="38">
        <f>SUM($H$35+$P$3*L52)</f>
        <v>0.66875</v>
      </c>
      <c r="I52" s="38">
        <f>SUM($I$35+$Q$3*L52)</f>
        <v>0.6830357142857143</v>
      </c>
      <c r="J52" s="38">
        <f>SUM($J$35+$R$3*L52)</f>
        <v>0.6995192307692307</v>
      </c>
      <c r="K52" s="38">
        <f t="shared" si="21"/>
        <v>0.71875</v>
      </c>
      <c r="L52" s="44">
        <f>L51+A52</f>
        <v>72</v>
      </c>
    </row>
    <row r="53" spans="1:12" ht="12.75">
      <c r="A53" s="61">
        <v>7</v>
      </c>
      <c r="B53" s="28">
        <f t="shared" si="27"/>
        <v>0</v>
      </c>
      <c r="C53" s="28">
        <f t="shared" si="28"/>
        <v>192.5</v>
      </c>
      <c r="D53" s="45" t="s">
        <v>77</v>
      </c>
      <c r="E53" s="32"/>
      <c r="F53" s="32">
        <v>204</v>
      </c>
      <c r="G53" s="38">
        <f>SUM($G$35+$O$3*L53)</f>
        <v>0.6744791666666666</v>
      </c>
      <c r="H53" s="38">
        <f>SUM($H$35+$P$3*L53)</f>
        <v>0.6881944444444444</v>
      </c>
      <c r="I53" s="38">
        <f>SUM($I$35+$Q$3*L53)</f>
        <v>0.7038690476190477</v>
      </c>
      <c r="J53" s="38">
        <f>SUM($J$35+$R$3*L53)</f>
        <v>0.7219551282051282</v>
      </c>
      <c r="K53" s="38">
        <f t="shared" si="21"/>
        <v>0.7430555555555556</v>
      </c>
      <c r="L53" s="44">
        <f>L52+A53</f>
        <v>79</v>
      </c>
    </row>
    <row r="54" spans="1:12" ht="12.75">
      <c r="A54" s="28"/>
      <c r="B54" s="28"/>
      <c r="C54" s="28"/>
      <c r="D54" s="45"/>
      <c r="E54" s="32"/>
      <c r="F54" s="32"/>
      <c r="G54" s="38"/>
      <c r="H54" s="38"/>
      <c r="I54" s="38"/>
      <c r="J54" s="38"/>
      <c r="K54" s="38"/>
      <c r="L54" s="44"/>
    </row>
    <row r="55" spans="1:12" ht="12.75">
      <c r="A55" s="28"/>
      <c r="B55" s="28"/>
      <c r="C55" s="28"/>
      <c r="D55" s="41"/>
      <c r="E55" s="32"/>
      <c r="F55" s="32"/>
      <c r="G55" s="38"/>
      <c r="H55" s="38"/>
      <c r="I55" s="38"/>
      <c r="J55" s="38"/>
      <c r="K55" s="38"/>
      <c r="L55" s="44"/>
    </row>
    <row r="56" spans="1:12" ht="12.75">
      <c r="A56" s="28"/>
      <c r="B56" s="28"/>
      <c r="C56" s="28"/>
      <c r="D56" s="45"/>
      <c r="E56" s="32"/>
      <c r="F56" s="32"/>
      <c r="G56" s="38"/>
      <c r="H56" s="38"/>
      <c r="I56" s="38"/>
      <c r="J56" s="38"/>
      <c r="K56" s="38"/>
      <c r="L56" s="44"/>
    </row>
    <row r="57" spans="1:12" ht="12.75">
      <c r="A57" s="28"/>
      <c r="B57" s="28"/>
      <c r="C57" s="28"/>
      <c r="D57" s="45"/>
      <c r="E57" s="32"/>
      <c r="F57" s="32"/>
      <c r="G57" s="38"/>
      <c r="H57" s="38"/>
      <c r="I57" s="38"/>
      <c r="J57" s="38"/>
      <c r="K57" s="38"/>
      <c r="L57" s="44"/>
    </row>
    <row r="58" spans="1:12" ht="12.75">
      <c r="A58" s="28"/>
      <c r="B58" s="28"/>
      <c r="C58" s="28"/>
      <c r="D58" s="45"/>
      <c r="E58" s="32"/>
      <c r="F58" s="32"/>
      <c r="G58" s="38"/>
      <c r="H58" s="38"/>
      <c r="I58" s="38"/>
      <c r="J58" s="38"/>
      <c r="K58" s="38"/>
      <c r="L58" s="44"/>
    </row>
    <row r="59" spans="1:12" ht="12.75">
      <c r="A59" s="28"/>
      <c r="B59" s="28"/>
      <c r="C59" s="28"/>
      <c r="D59" s="45"/>
      <c r="E59" s="32"/>
      <c r="F59" s="32"/>
      <c r="G59" s="38"/>
      <c r="H59" s="38"/>
      <c r="I59" s="38"/>
      <c r="J59" s="38"/>
      <c r="K59" s="38"/>
      <c r="L59" s="44"/>
    </row>
    <row r="60" spans="1:12" ht="12.75">
      <c r="A60" s="28"/>
      <c r="B60" s="28"/>
      <c r="C60" s="28"/>
      <c r="D60" s="45"/>
      <c r="E60" s="32"/>
      <c r="F60" s="32"/>
      <c r="G60" s="38"/>
      <c r="H60" s="38"/>
      <c r="I60" s="38"/>
      <c r="J60" s="38"/>
      <c r="K60" s="38"/>
      <c r="L60" s="44"/>
    </row>
    <row r="61" spans="2:13" ht="12.75">
      <c r="B61" s="10"/>
      <c r="C61" s="79"/>
      <c r="D61" s="80"/>
      <c r="E61" s="33"/>
      <c r="F61" s="81"/>
      <c r="G61" s="10"/>
      <c r="H61" s="33"/>
      <c r="I61" s="82"/>
      <c r="J61" s="83"/>
      <c r="K61" s="83"/>
      <c r="L61" s="69"/>
      <c r="M61" s="16" t="s">
        <v>699</v>
      </c>
    </row>
    <row r="62" spans="2:12" ht="12.75">
      <c r="B62" s="10"/>
      <c r="C62" s="79"/>
      <c r="D62" s="84"/>
      <c r="E62" s="33"/>
      <c r="F62" s="33"/>
      <c r="G62" s="10"/>
      <c r="H62" s="33"/>
      <c r="I62" s="85"/>
      <c r="J62" s="53"/>
      <c r="K62" s="53"/>
      <c r="L62" s="70"/>
    </row>
    <row r="63" spans="2:13" ht="12.75">
      <c r="B63" s="10"/>
      <c r="C63" s="79"/>
      <c r="D63" s="84"/>
      <c r="E63" s="33"/>
      <c r="F63" s="33"/>
      <c r="G63" s="10"/>
      <c r="H63" s="33"/>
      <c r="I63" s="85"/>
      <c r="J63" s="53"/>
      <c r="K63" s="53"/>
      <c r="L63" s="70"/>
      <c r="M63" s="16"/>
    </row>
    <row r="64" spans="2:13" ht="12.75">
      <c r="B64" s="10"/>
      <c r="C64" s="33"/>
      <c r="D64" s="84"/>
      <c r="E64" s="33"/>
      <c r="F64" s="33"/>
      <c r="G64" s="10"/>
      <c r="H64" s="33"/>
      <c r="I64" s="33"/>
      <c r="J64" s="10"/>
      <c r="K64" s="10"/>
      <c r="L64" s="52"/>
      <c r="M64" s="16"/>
    </row>
    <row r="65" spans="2:13" ht="12.75">
      <c r="B65" s="17"/>
      <c r="C65" s="79"/>
      <c r="D65" s="84"/>
      <c r="E65" s="33"/>
      <c r="F65" s="33"/>
      <c r="G65" s="10"/>
      <c r="H65" s="33"/>
      <c r="I65" s="85"/>
      <c r="J65" s="53"/>
      <c r="K65" s="53"/>
      <c r="L65" s="70"/>
      <c r="M65" s="16"/>
    </row>
    <row r="66" spans="2:13" ht="12.75">
      <c r="B66" s="10"/>
      <c r="C66" s="10"/>
      <c r="D66" s="52"/>
      <c r="E66" s="10"/>
      <c r="F66" s="10"/>
      <c r="G66" s="10"/>
      <c r="H66" s="10"/>
      <c r="I66" s="10"/>
      <c r="J66" s="10"/>
      <c r="K66" s="10"/>
      <c r="L66" s="52"/>
      <c r="M66" s="16"/>
    </row>
    <row r="67" spans="2:13" ht="12.75">
      <c r="B67" s="10"/>
      <c r="C67" s="10"/>
      <c r="D67" s="52"/>
      <c r="E67" s="10"/>
      <c r="F67" s="10"/>
      <c r="G67" s="10"/>
      <c r="H67" s="10"/>
      <c r="I67" s="10"/>
      <c r="J67" s="10"/>
      <c r="K67" s="10"/>
      <c r="L67" s="52"/>
      <c r="M67" s="16"/>
    </row>
    <row r="68" spans="2:13" ht="12.75">
      <c r="B68" s="10"/>
      <c r="C68" s="79"/>
      <c r="D68" s="84"/>
      <c r="E68" s="33"/>
      <c r="F68" s="33"/>
      <c r="G68" s="10"/>
      <c r="H68" s="33"/>
      <c r="I68" s="85"/>
      <c r="J68" s="85"/>
      <c r="K68" s="85"/>
      <c r="L68" s="86"/>
      <c r="M68" s="87"/>
    </row>
    <row r="69" spans="2:13" ht="12.75">
      <c r="B69" s="17"/>
      <c r="C69" s="79"/>
      <c r="D69" s="84"/>
      <c r="E69" s="33"/>
      <c r="F69" s="33"/>
      <c r="G69" s="10"/>
      <c r="H69" s="33"/>
      <c r="I69" s="85"/>
      <c r="J69" s="85"/>
      <c r="K69" s="85"/>
      <c r="L69" s="86"/>
      <c r="M69" s="87"/>
    </row>
    <row r="70" spans="2:13" ht="12.75">
      <c r="B70" s="17"/>
      <c r="C70" s="79"/>
      <c r="D70" s="88"/>
      <c r="E70" s="33"/>
      <c r="F70" s="81"/>
      <c r="G70" s="10"/>
      <c r="H70" s="33"/>
      <c r="I70" s="85"/>
      <c r="J70" s="85"/>
      <c r="K70" s="85"/>
      <c r="L70" s="86"/>
      <c r="M70" s="87"/>
    </row>
    <row r="71" spans="2:13" ht="12.75">
      <c r="B71" s="17"/>
      <c r="C71" s="17"/>
      <c r="D71" s="52"/>
      <c r="E71" s="10"/>
      <c r="F71" s="10"/>
      <c r="G71" s="10"/>
      <c r="H71" s="10"/>
      <c r="I71" s="53"/>
      <c r="J71" s="53"/>
      <c r="K71" s="53"/>
      <c r="L71" s="54"/>
      <c r="M71" s="55"/>
    </row>
    <row r="72" spans="2:13" ht="12.75">
      <c r="B72" s="17"/>
      <c r="C72" s="17"/>
      <c r="D72" s="52"/>
      <c r="E72" s="10"/>
      <c r="F72" s="10"/>
      <c r="G72" s="10"/>
      <c r="H72" s="10"/>
      <c r="I72" s="53"/>
      <c r="J72" s="53"/>
      <c r="K72" s="53"/>
      <c r="L72" s="54"/>
      <c r="M72" s="55"/>
    </row>
    <row r="73" spans="2:13" ht="12.75">
      <c r="B73" s="10"/>
      <c r="C73" s="17"/>
      <c r="D73" s="52"/>
      <c r="E73" s="10"/>
      <c r="F73" s="10"/>
      <c r="G73" s="10"/>
      <c r="H73" s="10"/>
      <c r="I73" s="53"/>
      <c r="J73" s="53"/>
      <c r="K73" s="53"/>
      <c r="L73" s="54"/>
      <c r="M73" s="55"/>
    </row>
    <row r="74" ht="12.75">
      <c r="M74" s="55"/>
    </row>
    <row r="75" spans="2:13" ht="12.75">
      <c r="B75" s="17"/>
      <c r="C75" s="17"/>
      <c r="D75" s="49"/>
      <c r="E75" s="10"/>
      <c r="F75" s="10"/>
      <c r="G75" s="10"/>
      <c r="H75" s="10"/>
      <c r="I75" s="53"/>
      <c r="J75" s="53"/>
      <c r="K75" s="53"/>
      <c r="L75" s="54"/>
      <c r="M75" s="55"/>
    </row>
    <row r="76" spans="2:13" ht="12.75">
      <c r="B76" s="17"/>
      <c r="C76" s="17"/>
      <c r="D76" s="52"/>
      <c r="E76" s="10"/>
      <c r="F76" s="10"/>
      <c r="G76" s="10"/>
      <c r="H76" s="10"/>
      <c r="I76" s="53"/>
      <c r="J76" s="53"/>
      <c r="K76" s="53"/>
      <c r="L76" s="54"/>
      <c r="M76" s="55"/>
    </row>
    <row r="77" spans="2:13" ht="12.75">
      <c r="B77" s="17"/>
      <c r="C77" s="17"/>
      <c r="D77" s="52"/>
      <c r="E77" s="10"/>
      <c r="F77" s="10"/>
      <c r="G77" s="10"/>
      <c r="H77" s="10"/>
      <c r="I77" s="53"/>
      <c r="J77" s="53"/>
      <c r="K77" s="53"/>
      <c r="L77" s="54"/>
      <c r="M77" s="55"/>
    </row>
    <row r="78" spans="2:13" ht="12.75">
      <c r="B78" s="17"/>
      <c r="C78" s="17"/>
      <c r="D78" s="52"/>
      <c r="E78" s="10"/>
      <c r="F78" s="10"/>
      <c r="G78" s="10"/>
      <c r="H78" s="10"/>
      <c r="I78" s="53"/>
      <c r="J78" s="53"/>
      <c r="K78" s="53"/>
      <c r="L78" s="54"/>
      <c r="M78" s="55"/>
    </row>
    <row r="79" spans="2:13" ht="12.75">
      <c r="B79" s="17"/>
      <c r="C79" s="17"/>
      <c r="D79" s="56"/>
      <c r="E79" s="10"/>
      <c r="F79" s="5"/>
      <c r="G79" s="10"/>
      <c r="H79" s="5"/>
      <c r="I79" s="53"/>
      <c r="J79" s="53"/>
      <c r="K79" s="53"/>
      <c r="L79" s="54"/>
      <c r="M79" s="55"/>
    </row>
    <row r="80" spans="2:13" ht="12.75">
      <c r="B80" s="17"/>
      <c r="C80" s="17"/>
      <c r="D80" s="52"/>
      <c r="E80" s="10"/>
      <c r="F80" s="10"/>
      <c r="G80" s="10"/>
      <c r="H80" s="10"/>
      <c r="I80" s="53"/>
      <c r="J80" s="53"/>
      <c r="K80" s="53"/>
      <c r="L80" s="54"/>
      <c r="M80" s="55"/>
    </row>
    <row r="81" spans="2:13" ht="12.75">
      <c r="B81" s="10"/>
      <c r="C81" s="17"/>
      <c r="D81" s="52"/>
      <c r="E81" s="10"/>
      <c r="F81" s="10"/>
      <c r="G81" s="10"/>
      <c r="H81" s="10"/>
      <c r="I81" s="10"/>
      <c r="J81" s="10"/>
      <c r="K81" s="10"/>
      <c r="L81" s="52"/>
      <c r="M81" s="55"/>
    </row>
    <row r="82" spans="2:13" ht="12.75">
      <c r="B82" s="17"/>
      <c r="C82" s="17"/>
      <c r="D82" s="52"/>
      <c r="E82" s="10"/>
      <c r="F82" s="10"/>
      <c r="G82" s="10"/>
      <c r="H82" s="10"/>
      <c r="I82" s="53"/>
      <c r="J82" s="53"/>
      <c r="K82" s="53"/>
      <c r="L82" s="54"/>
      <c r="M82" s="57"/>
    </row>
    <row r="83" spans="2:13" ht="12.75">
      <c r="B83" s="17"/>
      <c r="C83" s="17"/>
      <c r="D83" s="56"/>
      <c r="E83" s="10"/>
      <c r="F83" s="5"/>
      <c r="G83" s="10"/>
      <c r="H83" s="5"/>
      <c r="I83" s="53"/>
      <c r="J83" s="53"/>
      <c r="K83" s="53"/>
      <c r="L83" s="54"/>
      <c r="M83" s="57"/>
    </row>
    <row r="84" spans="2:13" ht="12.75">
      <c r="B84" s="10"/>
      <c r="C84" s="10"/>
      <c r="D84" s="52"/>
      <c r="E84" s="10"/>
      <c r="F84" s="10"/>
      <c r="G84" s="10"/>
      <c r="H84" s="10"/>
      <c r="I84" s="53"/>
      <c r="J84" s="53"/>
      <c r="K84" s="53"/>
      <c r="L84" s="54"/>
      <c r="M84" s="16"/>
    </row>
  </sheetData>
  <sheetProtection/>
  <mergeCells count="7">
    <mergeCell ref="C5:G5"/>
    <mergeCell ref="G6:K6"/>
    <mergeCell ref="A1:K1"/>
    <mergeCell ref="L1:M1"/>
    <mergeCell ref="A2:K2"/>
    <mergeCell ref="A3:K3"/>
    <mergeCell ref="A4:K4"/>
  </mergeCells>
  <printOptions horizontalCentered="1"/>
  <pageMargins left="0.39375" right="0.39375" top="0.39375" bottom="0.39375" header="0.5118055555555556" footer="0.39375"/>
  <pageSetup fitToHeight="1" fitToWidth="1" horizontalDpi="300" verticalDpi="300" orientation="portrait" paperSize="9" scale="88" r:id="rId1"/>
  <headerFooter alignWithMargins="0">
    <oddFooter>&amp;L&amp;F   &amp;D  &amp;T&amp;R&amp;8Les communes en lettres majuscules sont des
chefs-lieux de cantons, sous-préfectures ou préfectures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0"/>
  <sheetViews>
    <sheetView zoomScalePageLayoutView="0" workbookViewId="0" topLeftCell="A2">
      <selection activeCell="D46" sqref="D46"/>
    </sheetView>
  </sheetViews>
  <sheetFormatPr defaultColWidth="8.57421875" defaultRowHeight="12.75"/>
  <cols>
    <col min="1" max="1" width="6.7109375" style="1" customWidth="1"/>
    <col min="2" max="3" width="8.7109375" style="2" customWidth="1"/>
    <col min="4" max="4" width="31.7109375" style="3" customWidth="1"/>
    <col min="5" max="11" width="7.7109375" style="2" customWidth="1"/>
    <col min="12" max="12" width="8.57421875" style="3" customWidth="1"/>
    <col min="13" max="13" width="8.57421875" style="4" customWidth="1"/>
    <col min="14" max="14" width="8.57421875" style="3" customWidth="1"/>
    <col min="15" max="19" width="9.421875" style="3" customWidth="1"/>
    <col min="20" max="20" width="8.57421875" style="3" customWidth="1"/>
    <col min="21" max="16384" width="8.57421875" style="3" customWidth="1"/>
  </cols>
  <sheetData>
    <row r="1" spans="1:19" ht="12.75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5" t="s">
        <v>1</v>
      </c>
      <c r="M1" s="215"/>
      <c r="N1" s="7">
        <v>0.041666666666666664</v>
      </c>
      <c r="O1" s="8">
        <v>16</v>
      </c>
      <c r="P1" s="8">
        <v>15</v>
      </c>
      <c r="Q1" s="8">
        <v>14</v>
      </c>
      <c r="R1" s="8">
        <v>13</v>
      </c>
      <c r="S1" s="9">
        <v>12</v>
      </c>
    </row>
    <row r="2" spans="1:19" ht="12.75">
      <c r="A2" s="212" t="s">
        <v>52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11"/>
      <c r="M2" s="6"/>
      <c r="N2" s="11"/>
      <c r="O2" s="11"/>
      <c r="P2" s="5"/>
      <c r="Q2" s="5"/>
      <c r="R2" s="5"/>
      <c r="S2" s="12"/>
    </row>
    <row r="3" spans="1:19" ht="12.75">
      <c r="A3" s="212" t="s">
        <v>60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13" t="s">
        <v>2</v>
      </c>
      <c r="M3" s="6">
        <v>1</v>
      </c>
      <c r="N3" s="11" t="s">
        <v>3</v>
      </c>
      <c r="O3" s="14">
        <f>($N$1/O1)</f>
        <v>0.0026041666666666665</v>
      </c>
      <c r="P3" s="14">
        <f>($N$1/P1)</f>
        <v>0.0027777777777777775</v>
      </c>
      <c r="Q3" s="14">
        <f>($N$1/Q1)</f>
        <v>0.002976190476190476</v>
      </c>
      <c r="R3" s="14">
        <f>($N$1/R1)</f>
        <v>0.003205128205128205</v>
      </c>
      <c r="S3" s="15">
        <f>($N$1/S1)</f>
        <v>0.003472222222222222</v>
      </c>
    </row>
    <row r="4" spans="1:13" ht="12.75">
      <c r="A4" s="211" t="s">
        <v>4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" t="s">
        <v>22</v>
      </c>
      <c r="M4" s="2" t="s">
        <v>23</v>
      </c>
    </row>
    <row r="5" spans="1:14" ht="13.5" thickBot="1">
      <c r="A5" s="17"/>
      <c r="B5" s="10"/>
      <c r="C5" s="212" t="s">
        <v>61</v>
      </c>
      <c r="D5" s="212"/>
      <c r="E5" s="212"/>
      <c r="F5" s="212"/>
      <c r="G5" s="212"/>
      <c r="H5" s="17">
        <v>192</v>
      </c>
      <c r="I5" s="10" t="s">
        <v>5</v>
      </c>
      <c r="J5" s="10"/>
      <c r="K5" s="10"/>
      <c r="L5" s="18">
        <v>0.10416666666666667</v>
      </c>
      <c r="M5" s="18">
        <v>0.10416666666666667</v>
      </c>
      <c r="N5" s="3" t="s">
        <v>6</v>
      </c>
    </row>
    <row r="6" spans="1:14" ht="13.5" thickBot="1">
      <c r="A6" s="19"/>
      <c r="B6" s="20" t="s">
        <v>5</v>
      </c>
      <c r="C6" s="20"/>
      <c r="D6" s="21" t="s">
        <v>7</v>
      </c>
      <c r="E6" s="22" t="s">
        <v>8</v>
      </c>
      <c r="F6" s="22" t="s">
        <v>9</v>
      </c>
      <c r="G6" s="216" t="s">
        <v>10</v>
      </c>
      <c r="H6" s="213"/>
      <c r="I6" s="213"/>
      <c r="J6" s="213"/>
      <c r="K6" s="214"/>
      <c r="L6" s="18">
        <v>0.5208333333333334</v>
      </c>
      <c r="M6" s="18">
        <v>0.5208333333333334</v>
      </c>
      <c r="N6" s="16" t="s">
        <v>11</v>
      </c>
    </row>
    <row r="7" spans="1:12" ht="13.5" thickBot="1">
      <c r="A7" s="24" t="s">
        <v>12</v>
      </c>
      <c r="B7" s="25" t="s">
        <v>13</v>
      </c>
      <c r="C7" s="25" t="s">
        <v>14</v>
      </c>
      <c r="D7" s="26"/>
      <c r="E7" s="27" t="s">
        <v>15</v>
      </c>
      <c r="F7" s="27"/>
      <c r="G7" s="27" t="s">
        <v>16</v>
      </c>
      <c r="H7" s="27" t="s">
        <v>17</v>
      </c>
      <c r="I7" s="27" t="s">
        <v>18</v>
      </c>
      <c r="J7" s="27" t="s">
        <v>19</v>
      </c>
      <c r="K7" s="27" t="s">
        <v>20</v>
      </c>
      <c r="L7" s="10"/>
    </row>
    <row r="8" spans="1:12" ht="12.75">
      <c r="A8" s="28"/>
      <c r="B8" s="28"/>
      <c r="C8" s="28"/>
      <c r="D8" s="31" t="s">
        <v>359</v>
      </c>
      <c r="E8" s="29"/>
      <c r="F8" s="29"/>
      <c r="G8" s="29"/>
      <c r="H8" s="30"/>
      <c r="I8" s="30"/>
      <c r="J8" s="30"/>
      <c r="K8" s="30"/>
      <c r="L8" s="33"/>
    </row>
    <row r="9" spans="1:15" ht="25.5">
      <c r="A9" s="28">
        <v>0</v>
      </c>
      <c r="B9" s="28">
        <f>H5</f>
        <v>192</v>
      </c>
      <c r="C9" s="28"/>
      <c r="D9" s="204" t="s">
        <v>702</v>
      </c>
      <c r="E9" s="29"/>
      <c r="F9" s="29"/>
      <c r="G9" s="35">
        <f>$L$5</f>
        <v>0.10416666666666667</v>
      </c>
      <c r="H9" s="35">
        <f>$L$5</f>
        <v>0.10416666666666667</v>
      </c>
      <c r="I9" s="35">
        <f>$L$5</f>
        <v>0.10416666666666667</v>
      </c>
      <c r="J9" s="35">
        <f>$M$5</f>
        <v>0.10416666666666667</v>
      </c>
      <c r="K9" s="35">
        <f>$M$5</f>
        <v>0.10416666666666667</v>
      </c>
      <c r="L9" s="36"/>
      <c r="N9" s="4"/>
      <c r="O9" s="4"/>
    </row>
    <row r="10" spans="1:15" ht="12.75">
      <c r="A10" s="28">
        <v>0</v>
      </c>
      <c r="B10" s="28">
        <f aca="true" t="shared" si="0" ref="B10:B33">B9-A10</f>
        <v>192</v>
      </c>
      <c r="C10" s="28">
        <f aca="true" t="shared" si="1" ref="C10:C33">C9+A10</f>
        <v>0</v>
      </c>
      <c r="D10" s="46" t="s">
        <v>362</v>
      </c>
      <c r="E10" s="29" t="s">
        <v>361</v>
      </c>
      <c r="F10" s="29">
        <v>277</v>
      </c>
      <c r="G10" s="38">
        <f aca="true" t="shared" si="2" ref="G10:G34">SUM($G$9+$O$3*C10)</f>
        <v>0.10416666666666667</v>
      </c>
      <c r="H10" s="38">
        <f aca="true" t="shared" si="3" ref="H10:H34">SUM($H$9+$P$3*C10)</f>
        <v>0.10416666666666667</v>
      </c>
      <c r="I10" s="38">
        <f aca="true" t="shared" si="4" ref="I10:I34">SUM($I$9+$Q$3*C10)</f>
        <v>0.10416666666666667</v>
      </c>
      <c r="J10" s="38">
        <f aca="true" t="shared" si="5" ref="J10:J34">SUM($J$9+$R$3*C10)</f>
        <v>0.10416666666666667</v>
      </c>
      <c r="K10" s="38">
        <f aca="true" t="shared" si="6" ref="K10:K34">SUM($K$9+$S$3*C10)</f>
        <v>0.10416666666666667</v>
      </c>
      <c r="N10" s="4"/>
      <c r="O10" s="4"/>
    </row>
    <row r="11" spans="1:15" ht="12.75">
      <c r="A11" s="28">
        <v>4</v>
      </c>
      <c r="B11" s="28">
        <f t="shared" si="0"/>
        <v>188</v>
      </c>
      <c r="C11" s="28">
        <f t="shared" si="1"/>
        <v>4</v>
      </c>
      <c r="D11" s="135" t="s">
        <v>807</v>
      </c>
      <c r="E11" s="210" t="s">
        <v>808</v>
      </c>
      <c r="G11" s="38">
        <f t="shared" si="2"/>
        <v>0.11458333333333334</v>
      </c>
      <c r="H11" s="38">
        <f t="shared" si="3"/>
        <v>0.11527777777777778</v>
      </c>
      <c r="I11" s="38">
        <f t="shared" si="4"/>
        <v>0.11607142857142858</v>
      </c>
      <c r="J11" s="38">
        <f t="shared" si="5"/>
        <v>0.11698717948717949</v>
      </c>
      <c r="K11" s="38">
        <f t="shared" si="6"/>
        <v>0.11805555555555555</v>
      </c>
      <c r="N11" s="4"/>
      <c r="O11" s="4"/>
    </row>
    <row r="12" spans="1:15" ht="12.75">
      <c r="A12" s="28">
        <v>6.5</v>
      </c>
      <c r="B12" s="28">
        <f t="shared" si="0"/>
        <v>181.5</v>
      </c>
      <c r="C12" s="28">
        <f t="shared" si="1"/>
        <v>10.5</v>
      </c>
      <c r="D12" s="41" t="s">
        <v>363</v>
      </c>
      <c r="E12" s="29" t="s">
        <v>364</v>
      </c>
      <c r="F12" s="210">
        <v>269</v>
      </c>
      <c r="G12" s="38">
        <f t="shared" si="2"/>
        <v>0.13151041666666669</v>
      </c>
      <c r="H12" s="38">
        <f t="shared" si="3"/>
        <v>0.13333333333333333</v>
      </c>
      <c r="I12" s="38">
        <f t="shared" si="4"/>
        <v>0.13541666666666669</v>
      </c>
      <c r="J12" s="38">
        <f t="shared" si="5"/>
        <v>0.13782051282051283</v>
      </c>
      <c r="K12" s="38">
        <f t="shared" si="6"/>
        <v>0.140625</v>
      </c>
      <c r="N12" s="4"/>
      <c r="O12" s="4"/>
    </row>
    <row r="13" spans="1:15" ht="12.75">
      <c r="A13" s="28">
        <v>2</v>
      </c>
      <c r="B13" s="28">
        <f>B12-A13</f>
        <v>179.5</v>
      </c>
      <c r="C13" s="28">
        <f>C12+A13</f>
        <v>12.5</v>
      </c>
      <c r="D13" s="41" t="s">
        <v>730</v>
      </c>
      <c r="E13" s="29" t="s">
        <v>365</v>
      </c>
      <c r="F13" s="29">
        <v>266</v>
      </c>
      <c r="G13" s="38">
        <f t="shared" si="2"/>
        <v>0.13671875</v>
      </c>
      <c r="H13" s="38">
        <f t="shared" si="3"/>
        <v>0.1388888888888889</v>
      </c>
      <c r="I13" s="38">
        <f t="shared" si="4"/>
        <v>0.14136904761904762</v>
      </c>
      <c r="J13" s="38">
        <f t="shared" si="5"/>
        <v>0.14423076923076922</v>
      </c>
      <c r="K13" s="38">
        <f t="shared" si="6"/>
        <v>0.14756944444444445</v>
      </c>
      <c r="N13" s="4"/>
      <c r="O13" s="4"/>
    </row>
    <row r="14" spans="1:15" ht="12.75">
      <c r="A14" s="28">
        <v>4</v>
      </c>
      <c r="B14" s="28">
        <f t="shared" si="0"/>
        <v>175.5</v>
      </c>
      <c r="C14" s="28">
        <f t="shared" si="1"/>
        <v>16.5</v>
      </c>
      <c r="D14" s="41" t="s">
        <v>367</v>
      </c>
      <c r="E14" s="29" t="s">
        <v>366</v>
      </c>
      <c r="F14" s="29">
        <v>299</v>
      </c>
      <c r="G14" s="38">
        <f t="shared" si="2"/>
        <v>0.14713541666666669</v>
      </c>
      <c r="H14" s="38">
        <f t="shared" si="3"/>
        <v>0.15</v>
      </c>
      <c r="I14" s="38">
        <f t="shared" si="4"/>
        <v>0.15327380952380953</v>
      </c>
      <c r="J14" s="38">
        <f t="shared" si="5"/>
        <v>0.15705128205128205</v>
      </c>
      <c r="K14" s="38">
        <f t="shared" si="6"/>
        <v>0.16145833333333334</v>
      </c>
      <c r="N14" s="4"/>
      <c r="O14" s="4"/>
    </row>
    <row r="15" spans="1:15" ht="12.75">
      <c r="A15" s="28">
        <v>5</v>
      </c>
      <c r="B15" s="28">
        <f t="shared" si="0"/>
        <v>170.5</v>
      </c>
      <c r="C15" s="28">
        <f t="shared" si="1"/>
        <v>21.5</v>
      </c>
      <c r="D15" s="41" t="s">
        <v>368</v>
      </c>
      <c r="E15" s="29"/>
      <c r="F15" s="29">
        <v>603</v>
      </c>
      <c r="G15" s="38">
        <f t="shared" si="2"/>
        <v>0.16015625</v>
      </c>
      <c r="H15" s="38">
        <f t="shared" si="3"/>
        <v>0.1638888888888889</v>
      </c>
      <c r="I15" s="38">
        <f t="shared" si="4"/>
        <v>0.16815476190476192</v>
      </c>
      <c r="J15" s="38">
        <f t="shared" si="5"/>
        <v>0.17307692307692307</v>
      </c>
      <c r="K15" s="38">
        <f t="shared" si="6"/>
        <v>0.17881944444444445</v>
      </c>
      <c r="N15" s="4"/>
      <c r="O15" s="4"/>
    </row>
    <row r="16" spans="1:15" ht="12.75">
      <c r="A16" s="28">
        <v>0</v>
      </c>
      <c r="B16" s="28">
        <f t="shared" si="0"/>
        <v>170.5</v>
      </c>
      <c r="C16" s="28">
        <f t="shared" si="1"/>
        <v>21.5</v>
      </c>
      <c r="D16" s="65" t="s">
        <v>727</v>
      </c>
      <c r="E16" s="29" t="s">
        <v>370</v>
      </c>
      <c r="F16" s="29"/>
      <c r="G16" s="38">
        <f t="shared" si="2"/>
        <v>0.16015625</v>
      </c>
      <c r="H16" s="38">
        <f t="shared" si="3"/>
        <v>0.1638888888888889</v>
      </c>
      <c r="I16" s="38">
        <f t="shared" si="4"/>
        <v>0.16815476190476192</v>
      </c>
      <c r="J16" s="38">
        <f t="shared" si="5"/>
        <v>0.17307692307692307</v>
      </c>
      <c r="K16" s="38">
        <f t="shared" si="6"/>
        <v>0.17881944444444445</v>
      </c>
      <c r="N16" s="4"/>
      <c r="O16" s="4"/>
    </row>
    <row r="17" spans="1:15" ht="12.75">
      <c r="A17" s="28">
        <v>7</v>
      </c>
      <c r="B17" s="28">
        <f t="shared" si="0"/>
        <v>163.5</v>
      </c>
      <c r="C17" s="28">
        <f t="shared" si="1"/>
        <v>28.5</v>
      </c>
      <c r="D17" s="41" t="s">
        <v>371</v>
      </c>
      <c r="E17" s="29" t="s">
        <v>369</v>
      </c>
      <c r="F17" s="29">
        <v>285</v>
      </c>
      <c r="G17" s="38">
        <f t="shared" si="2"/>
        <v>0.17838541666666669</v>
      </c>
      <c r="H17" s="38">
        <f t="shared" si="3"/>
        <v>0.18333333333333335</v>
      </c>
      <c r="I17" s="38">
        <f t="shared" si="4"/>
        <v>0.18898809523809523</v>
      </c>
      <c r="J17" s="38">
        <f t="shared" si="5"/>
        <v>0.1955128205128205</v>
      </c>
      <c r="K17" s="38">
        <f t="shared" si="6"/>
        <v>0.203125</v>
      </c>
      <c r="N17" s="4"/>
      <c r="O17" s="4"/>
    </row>
    <row r="18" spans="1:15" ht="12.75">
      <c r="A18" s="28">
        <v>8</v>
      </c>
      <c r="B18" s="28">
        <f t="shared" si="0"/>
        <v>155.5</v>
      </c>
      <c r="C18" s="28">
        <f t="shared" si="1"/>
        <v>36.5</v>
      </c>
      <c r="D18" s="41" t="s">
        <v>372</v>
      </c>
      <c r="E18" s="29" t="s">
        <v>261</v>
      </c>
      <c r="F18" s="29">
        <v>396</v>
      </c>
      <c r="G18" s="38">
        <f t="shared" si="2"/>
        <v>0.19921875</v>
      </c>
      <c r="H18" s="38">
        <f t="shared" si="3"/>
        <v>0.20555555555555555</v>
      </c>
      <c r="I18" s="38">
        <f t="shared" si="4"/>
        <v>0.21279761904761904</v>
      </c>
      <c r="J18" s="38">
        <f t="shared" si="5"/>
        <v>0.22115384615384615</v>
      </c>
      <c r="K18" s="38">
        <f t="shared" si="6"/>
        <v>0.2309027777777778</v>
      </c>
      <c r="N18" s="4"/>
      <c r="O18" s="4"/>
    </row>
    <row r="19" spans="1:15" ht="12.75">
      <c r="A19" s="28">
        <v>11.5</v>
      </c>
      <c r="B19" s="28">
        <f t="shared" si="0"/>
        <v>144</v>
      </c>
      <c r="C19" s="28">
        <f t="shared" si="1"/>
        <v>48</v>
      </c>
      <c r="D19" s="41" t="s">
        <v>373</v>
      </c>
      <c r="E19" s="29" t="s">
        <v>374</v>
      </c>
      <c r="F19" s="29">
        <v>903</v>
      </c>
      <c r="G19" s="38">
        <f t="shared" si="2"/>
        <v>0.22916666666666669</v>
      </c>
      <c r="H19" s="38">
        <f t="shared" si="3"/>
        <v>0.2375</v>
      </c>
      <c r="I19" s="38">
        <f t="shared" si="4"/>
        <v>0.24702380952380953</v>
      </c>
      <c r="J19" s="38">
        <f t="shared" si="5"/>
        <v>0.25801282051282054</v>
      </c>
      <c r="K19" s="38">
        <f t="shared" si="6"/>
        <v>0.2708333333333333</v>
      </c>
      <c r="N19" s="4"/>
      <c r="O19" s="4"/>
    </row>
    <row r="20" spans="1:15" ht="12.75">
      <c r="A20" s="28">
        <v>7</v>
      </c>
      <c r="B20" s="28">
        <f t="shared" si="0"/>
        <v>137</v>
      </c>
      <c r="C20" s="28">
        <f t="shared" si="1"/>
        <v>55</v>
      </c>
      <c r="D20" s="47" t="s">
        <v>375</v>
      </c>
      <c r="E20" s="29" t="s">
        <v>374</v>
      </c>
      <c r="F20" s="29">
        <v>949</v>
      </c>
      <c r="G20" s="38">
        <f t="shared" si="2"/>
        <v>0.24739583333333331</v>
      </c>
      <c r="H20" s="38">
        <f t="shared" si="3"/>
        <v>0.2569444444444444</v>
      </c>
      <c r="I20" s="38">
        <f t="shared" si="4"/>
        <v>0.26785714285714285</v>
      </c>
      <c r="J20" s="38">
        <f t="shared" si="5"/>
        <v>0.28044871794871795</v>
      </c>
      <c r="K20" s="38">
        <f t="shared" si="6"/>
        <v>0.2951388888888889</v>
      </c>
      <c r="N20" s="4"/>
      <c r="O20" s="4"/>
    </row>
    <row r="21" spans="1:15" ht="12.75">
      <c r="A21" s="28">
        <v>3</v>
      </c>
      <c r="B21" s="28">
        <f t="shared" si="0"/>
        <v>134</v>
      </c>
      <c r="C21" s="28">
        <f t="shared" si="1"/>
        <v>58</v>
      </c>
      <c r="D21" s="41" t="s">
        <v>732</v>
      </c>
      <c r="E21" s="29" t="s">
        <v>374</v>
      </c>
      <c r="F21" s="29">
        <v>978</v>
      </c>
      <c r="G21" s="38">
        <f t="shared" si="2"/>
        <v>0.2552083333333333</v>
      </c>
      <c r="H21" s="38">
        <f t="shared" si="3"/>
        <v>0.2652777777777778</v>
      </c>
      <c r="I21" s="38">
        <f t="shared" si="4"/>
        <v>0.2767857142857143</v>
      </c>
      <c r="J21" s="38">
        <f t="shared" si="5"/>
        <v>0.2900641025641026</v>
      </c>
      <c r="K21" s="38">
        <f t="shared" si="6"/>
        <v>0.3055555555555555</v>
      </c>
      <c r="N21" s="4"/>
      <c r="O21" s="4"/>
    </row>
    <row r="22" spans="1:15" ht="12.75">
      <c r="A22" s="28">
        <v>3</v>
      </c>
      <c r="B22" s="28">
        <f t="shared" si="0"/>
        <v>131</v>
      </c>
      <c r="C22" s="28">
        <f t="shared" si="1"/>
        <v>61</v>
      </c>
      <c r="D22" s="41" t="s">
        <v>376</v>
      </c>
      <c r="E22" s="29" t="s">
        <v>374</v>
      </c>
      <c r="F22" s="29">
        <v>1134</v>
      </c>
      <c r="G22" s="38">
        <f t="shared" si="2"/>
        <v>0.2630208333333333</v>
      </c>
      <c r="H22" s="38">
        <f t="shared" si="3"/>
        <v>0.2736111111111111</v>
      </c>
      <c r="I22" s="38">
        <f t="shared" si="4"/>
        <v>0.2857142857142857</v>
      </c>
      <c r="J22" s="38">
        <f t="shared" si="5"/>
        <v>0.29967948717948717</v>
      </c>
      <c r="K22" s="38">
        <f t="shared" si="6"/>
        <v>0.3159722222222222</v>
      </c>
      <c r="N22" s="4"/>
      <c r="O22" s="4"/>
    </row>
    <row r="23" spans="1:15" ht="12.75">
      <c r="A23" s="28">
        <v>1</v>
      </c>
      <c r="B23" s="28">
        <f t="shared" si="0"/>
        <v>130</v>
      </c>
      <c r="C23" s="28">
        <f t="shared" si="1"/>
        <v>62</v>
      </c>
      <c r="D23" s="65" t="s">
        <v>729</v>
      </c>
      <c r="E23" s="29" t="s">
        <v>135</v>
      </c>
      <c r="F23" s="29"/>
      <c r="G23" s="38">
        <f t="shared" si="2"/>
        <v>0.265625</v>
      </c>
      <c r="H23" s="38">
        <f t="shared" si="3"/>
        <v>0.27638888888888885</v>
      </c>
      <c r="I23" s="38">
        <f t="shared" si="4"/>
        <v>0.28869047619047616</v>
      </c>
      <c r="J23" s="38">
        <f t="shared" si="5"/>
        <v>0.30288461538461536</v>
      </c>
      <c r="K23" s="38">
        <f t="shared" si="6"/>
        <v>0.3194444444444444</v>
      </c>
      <c r="N23" s="4"/>
      <c r="O23" s="4"/>
    </row>
    <row r="24" spans="1:15" ht="12.75">
      <c r="A24" s="28">
        <v>15</v>
      </c>
      <c r="B24" s="28">
        <f t="shared" si="0"/>
        <v>115</v>
      </c>
      <c r="C24" s="28">
        <f t="shared" si="1"/>
        <v>77</v>
      </c>
      <c r="D24" s="41" t="s">
        <v>377</v>
      </c>
      <c r="E24" s="29" t="s">
        <v>378</v>
      </c>
      <c r="F24" s="29">
        <v>1139</v>
      </c>
      <c r="G24" s="38">
        <f t="shared" si="2"/>
        <v>0.3046875</v>
      </c>
      <c r="H24" s="38">
        <f t="shared" si="3"/>
        <v>0.31805555555555554</v>
      </c>
      <c r="I24" s="38">
        <f t="shared" si="4"/>
        <v>0.3333333333333333</v>
      </c>
      <c r="J24" s="38">
        <f t="shared" si="5"/>
        <v>0.35096153846153844</v>
      </c>
      <c r="K24" s="38">
        <f t="shared" si="6"/>
        <v>0.3715277777777778</v>
      </c>
      <c r="N24" s="4"/>
      <c r="O24" s="4"/>
    </row>
    <row r="25" spans="1:15" ht="12.75">
      <c r="A25" s="28">
        <v>6</v>
      </c>
      <c r="B25" s="28">
        <f t="shared" si="0"/>
        <v>109</v>
      </c>
      <c r="C25" s="28">
        <f t="shared" si="1"/>
        <v>83</v>
      </c>
      <c r="D25" s="65" t="s">
        <v>728</v>
      </c>
      <c r="E25" s="29" t="s">
        <v>378</v>
      </c>
      <c r="F25" s="29"/>
      <c r="G25" s="38">
        <f t="shared" si="2"/>
        <v>0.3203125</v>
      </c>
      <c r="H25" s="38">
        <f t="shared" si="3"/>
        <v>0.3347222222222222</v>
      </c>
      <c r="I25" s="38">
        <f t="shared" si="4"/>
        <v>0.35119047619047616</v>
      </c>
      <c r="J25" s="38">
        <f t="shared" si="5"/>
        <v>0.3701923076923077</v>
      </c>
      <c r="K25" s="38">
        <f t="shared" si="6"/>
        <v>0.3923611111111111</v>
      </c>
      <c r="N25" s="4"/>
      <c r="O25" s="4"/>
    </row>
    <row r="26" spans="1:15" ht="12.75">
      <c r="A26" s="28">
        <v>0</v>
      </c>
      <c r="B26" s="28">
        <f t="shared" si="0"/>
        <v>109</v>
      </c>
      <c r="C26" s="28">
        <f t="shared" si="1"/>
        <v>83</v>
      </c>
      <c r="D26" s="41" t="s">
        <v>379</v>
      </c>
      <c r="E26" s="29" t="s">
        <v>378</v>
      </c>
      <c r="F26" s="29">
        <v>1250</v>
      </c>
      <c r="G26" s="38">
        <f t="shared" si="2"/>
        <v>0.3203125</v>
      </c>
      <c r="H26" s="38">
        <f t="shared" si="3"/>
        <v>0.3347222222222222</v>
      </c>
      <c r="I26" s="38">
        <f t="shared" si="4"/>
        <v>0.35119047619047616</v>
      </c>
      <c r="J26" s="38">
        <f t="shared" si="5"/>
        <v>0.3701923076923077</v>
      </c>
      <c r="K26" s="38">
        <f t="shared" si="6"/>
        <v>0.3923611111111111</v>
      </c>
      <c r="N26" s="4"/>
      <c r="O26" s="4"/>
    </row>
    <row r="27" spans="1:15" ht="12.75">
      <c r="A27" s="28">
        <v>3</v>
      </c>
      <c r="B27" s="28">
        <f t="shared" si="0"/>
        <v>106</v>
      </c>
      <c r="C27" s="28">
        <f t="shared" si="1"/>
        <v>86</v>
      </c>
      <c r="D27" s="41" t="s">
        <v>380</v>
      </c>
      <c r="E27" s="29" t="s">
        <v>378</v>
      </c>
      <c r="F27" s="29">
        <v>1186</v>
      </c>
      <c r="G27" s="38">
        <f t="shared" si="2"/>
        <v>0.328125</v>
      </c>
      <c r="H27" s="38">
        <f t="shared" si="3"/>
        <v>0.34305555555555556</v>
      </c>
      <c r="I27" s="38">
        <f t="shared" si="4"/>
        <v>0.3601190476190476</v>
      </c>
      <c r="J27" s="38">
        <f t="shared" si="5"/>
        <v>0.3798076923076923</v>
      </c>
      <c r="K27" s="38">
        <f t="shared" si="6"/>
        <v>0.4027777777777778</v>
      </c>
      <c r="N27" s="4"/>
      <c r="O27" s="4"/>
    </row>
    <row r="28" spans="1:15" ht="12.75">
      <c r="A28" s="28">
        <v>4.5</v>
      </c>
      <c r="B28" s="28">
        <f t="shared" si="0"/>
        <v>101.5</v>
      </c>
      <c r="C28" s="28">
        <f t="shared" si="1"/>
        <v>90.5</v>
      </c>
      <c r="D28" s="41" t="s">
        <v>731</v>
      </c>
      <c r="E28" s="29" t="s">
        <v>378</v>
      </c>
      <c r="F28" s="29">
        <v>1180</v>
      </c>
      <c r="G28" s="38">
        <f t="shared" si="2"/>
        <v>0.33984375</v>
      </c>
      <c r="H28" s="38">
        <f t="shared" si="3"/>
        <v>0.35555555555555557</v>
      </c>
      <c r="I28" s="38">
        <f t="shared" si="4"/>
        <v>0.37351190476190477</v>
      </c>
      <c r="J28" s="38">
        <f t="shared" si="5"/>
        <v>0.3942307692307692</v>
      </c>
      <c r="K28" s="38">
        <f t="shared" si="6"/>
        <v>0.4184027777777778</v>
      </c>
      <c r="N28" s="4"/>
      <c r="O28" s="4"/>
    </row>
    <row r="29" spans="1:15" ht="12.75">
      <c r="A29" s="28">
        <v>4.5</v>
      </c>
      <c r="B29" s="28">
        <f t="shared" si="0"/>
        <v>97</v>
      </c>
      <c r="C29" s="28">
        <f t="shared" si="1"/>
        <v>95</v>
      </c>
      <c r="D29" s="41" t="s">
        <v>381</v>
      </c>
      <c r="E29" s="29" t="s">
        <v>378</v>
      </c>
      <c r="F29" s="29">
        <v>1180</v>
      </c>
      <c r="G29" s="38">
        <f t="shared" si="2"/>
        <v>0.3515625</v>
      </c>
      <c r="H29" s="38">
        <f t="shared" si="3"/>
        <v>0.3680555555555555</v>
      </c>
      <c r="I29" s="38">
        <f t="shared" si="4"/>
        <v>0.3869047619047619</v>
      </c>
      <c r="J29" s="38">
        <f t="shared" si="5"/>
        <v>0.40865384615384615</v>
      </c>
      <c r="K29" s="38">
        <f t="shared" si="6"/>
        <v>0.4340277777777778</v>
      </c>
      <c r="N29" s="4"/>
      <c r="O29" s="4"/>
    </row>
    <row r="30" spans="1:15" ht="12.75">
      <c r="A30" s="28">
        <v>15</v>
      </c>
      <c r="B30" s="28">
        <f t="shared" si="0"/>
        <v>82</v>
      </c>
      <c r="C30" s="28">
        <f t="shared" si="1"/>
        <v>110</v>
      </c>
      <c r="D30" s="41" t="s">
        <v>382</v>
      </c>
      <c r="E30" s="29" t="s">
        <v>174</v>
      </c>
      <c r="F30" s="29">
        <v>365</v>
      </c>
      <c r="G30" s="38">
        <f t="shared" si="2"/>
        <v>0.390625</v>
      </c>
      <c r="H30" s="38">
        <f t="shared" si="3"/>
        <v>0.4097222222222222</v>
      </c>
      <c r="I30" s="38">
        <f t="shared" si="4"/>
        <v>0.43154761904761907</v>
      </c>
      <c r="J30" s="38">
        <f t="shared" si="5"/>
        <v>0.4567307692307692</v>
      </c>
      <c r="K30" s="38">
        <f t="shared" si="6"/>
        <v>0.4861111111111111</v>
      </c>
      <c r="N30" s="4"/>
      <c r="O30" s="4"/>
    </row>
    <row r="31" spans="1:15" ht="12.75">
      <c r="A31" s="28">
        <v>10</v>
      </c>
      <c r="B31" s="28">
        <f t="shared" si="0"/>
        <v>72</v>
      </c>
      <c r="C31" s="28">
        <f t="shared" si="1"/>
        <v>120</v>
      </c>
      <c r="D31" s="41" t="s">
        <v>383</v>
      </c>
      <c r="E31" s="29" t="s">
        <v>174</v>
      </c>
      <c r="F31" s="29"/>
      <c r="G31" s="38">
        <f t="shared" si="2"/>
        <v>0.4166666666666667</v>
      </c>
      <c r="H31" s="38">
        <f t="shared" si="3"/>
        <v>0.4375</v>
      </c>
      <c r="I31" s="38">
        <f t="shared" si="4"/>
        <v>0.4613095238095238</v>
      </c>
      <c r="J31" s="38">
        <f t="shared" si="5"/>
        <v>0.48878205128205127</v>
      </c>
      <c r="K31" s="38">
        <f t="shared" si="6"/>
        <v>0.5208333333333333</v>
      </c>
      <c r="N31" s="4"/>
      <c r="O31" s="4"/>
    </row>
    <row r="32" spans="1:15" ht="12.75">
      <c r="A32" s="28">
        <v>1.5</v>
      </c>
      <c r="B32" s="28">
        <f t="shared" si="0"/>
        <v>70.5</v>
      </c>
      <c r="C32" s="28">
        <f t="shared" si="1"/>
        <v>121.5</v>
      </c>
      <c r="D32" s="41" t="s">
        <v>384</v>
      </c>
      <c r="E32" s="29" t="s">
        <v>385</v>
      </c>
      <c r="F32" s="29"/>
      <c r="G32" s="38">
        <f t="shared" si="2"/>
        <v>0.4205729166666667</v>
      </c>
      <c r="H32" s="38">
        <f t="shared" si="3"/>
        <v>0.44166666666666665</v>
      </c>
      <c r="I32" s="38">
        <f t="shared" si="4"/>
        <v>0.46577380952380953</v>
      </c>
      <c r="J32" s="38">
        <f t="shared" si="5"/>
        <v>0.4935897435897436</v>
      </c>
      <c r="K32" s="38">
        <f t="shared" si="6"/>
        <v>0.5260416666666666</v>
      </c>
      <c r="N32" s="4"/>
      <c r="O32" s="4"/>
    </row>
    <row r="33" spans="1:15" ht="12.75">
      <c r="A33" s="28">
        <v>3.5</v>
      </c>
      <c r="B33" s="28">
        <f t="shared" si="0"/>
        <v>67</v>
      </c>
      <c r="C33" s="28">
        <f t="shared" si="1"/>
        <v>125</v>
      </c>
      <c r="D33" s="41" t="s">
        <v>386</v>
      </c>
      <c r="E33" s="29" t="s">
        <v>155</v>
      </c>
      <c r="F33" s="29">
        <v>235</v>
      </c>
      <c r="G33" s="38">
        <f t="shared" si="2"/>
        <v>0.4296875</v>
      </c>
      <c r="H33" s="38">
        <f t="shared" si="3"/>
        <v>0.45138888888888884</v>
      </c>
      <c r="I33" s="38">
        <f t="shared" si="4"/>
        <v>0.47619047619047616</v>
      </c>
      <c r="J33" s="38">
        <f t="shared" si="5"/>
        <v>0.5048076923076923</v>
      </c>
      <c r="K33" s="38">
        <f t="shared" si="6"/>
        <v>0.5381944444444444</v>
      </c>
      <c r="N33" s="4"/>
      <c r="O33" s="4"/>
    </row>
    <row r="34" spans="1:15" ht="12.75">
      <c r="A34" s="28">
        <v>2.5</v>
      </c>
      <c r="B34" s="28">
        <f>B33-A34</f>
        <v>64.5</v>
      </c>
      <c r="C34" s="28">
        <f>C33+A34</f>
        <v>127.5</v>
      </c>
      <c r="D34" s="46" t="s">
        <v>387</v>
      </c>
      <c r="E34" s="29"/>
      <c r="F34" s="29">
        <v>208</v>
      </c>
      <c r="G34" s="38">
        <f t="shared" si="2"/>
        <v>0.4361979166666667</v>
      </c>
      <c r="H34" s="38">
        <f t="shared" si="3"/>
        <v>0.4583333333333333</v>
      </c>
      <c r="I34" s="38">
        <f t="shared" si="4"/>
        <v>0.4836309523809524</v>
      </c>
      <c r="J34" s="38">
        <f t="shared" si="5"/>
        <v>0.5128205128205128</v>
      </c>
      <c r="K34" s="38">
        <f t="shared" si="6"/>
        <v>0.546875</v>
      </c>
      <c r="N34" s="4"/>
      <c r="O34" s="4"/>
    </row>
    <row r="35" spans="1:12" ht="12.75">
      <c r="A35" s="28"/>
      <c r="B35" s="28"/>
      <c r="C35" s="28"/>
      <c r="D35" s="31" t="s">
        <v>21</v>
      </c>
      <c r="E35" s="29"/>
      <c r="F35" s="29"/>
      <c r="G35" s="38"/>
      <c r="H35" s="38"/>
      <c r="I35" s="38"/>
      <c r="J35" s="38"/>
      <c r="K35" s="38"/>
      <c r="L35" s="18"/>
    </row>
    <row r="36" spans="1:12" ht="12.75">
      <c r="A36" s="28">
        <v>0</v>
      </c>
      <c r="B36" s="28">
        <f>B34</f>
        <v>64.5</v>
      </c>
      <c r="C36" s="28">
        <f>C34</f>
        <v>127.5</v>
      </c>
      <c r="D36" s="46" t="s">
        <v>388</v>
      </c>
      <c r="E36" s="29" t="s">
        <v>446</v>
      </c>
      <c r="F36" s="29"/>
      <c r="G36" s="35">
        <f>$L$6</f>
        <v>0.5208333333333334</v>
      </c>
      <c r="H36" s="35">
        <f>$L$6</f>
        <v>0.5208333333333334</v>
      </c>
      <c r="I36" s="35">
        <f>$L$6</f>
        <v>0.5208333333333334</v>
      </c>
      <c r="J36" s="35">
        <f>$M$6</f>
        <v>0.5208333333333334</v>
      </c>
      <c r="K36" s="35">
        <f>$M$6</f>
        <v>0.5208333333333334</v>
      </c>
      <c r="L36" s="77">
        <f aca="true" t="shared" si="7" ref="L36:L55">L35+A36</f>
        <v>0</v>
      </c>
    </row>
    <row r="37" spans="1:12" ht="12.75">
      <c r="A37" s="28">
        <v>4</v>
      </c>
      <c r="B37" s="28">
        <f aca="true" t="shared" si="8" ref="B37:B55">B36-A37</f>
        <v>60.5</v>
      </c>
      <c r="C37" s="28">
        <f aca="true" t="shared" si="9" ref="C37:C55">C36+A37</f>
        <v>131.5</v>
      </c>
      <c r="D37" s="41" t="s">
        <v>389</v>
      </c>
      <c r="E37" s="29" t="s">
        <v>446</v>
      </c>
      <c r="F37" s="29">
        <v>218</v>
      </c>
      <c r="G37" s="38">
        <f aca="true" t="shared" si="10" ref="G37:G55">SUM($H$36+$O$3*L37)</f>
        <v>0.53125</v>
      </c>
      <c r="H37" s="38">
        <f aca="true" t="shared" si="11" ref="H37:H55">SUM($H$36+$P$3*L37)</f>
        <v>0.5319444444444444</v>
      </c>
      <c r="I37" s="38">
        <f aca="true" t="shared" si="12" ref="I37:I55">SUM($I$36+$Q$3*L37)</f>
        <v>0.5327380952380952</v>
      </c>
      <c r="J37" s="38">
        <f aca="true" t="shared" si="13" ref="J37:J55">SUM($J$36+$R$3*L37)</f>
        <v>0.5336538461538461</v>
      </c>
      <c r="K37" s="38">
        <f aca="true" t="shared" si="14" ref="K37:K55">SUM($K$36+$S$3*L37)</f>
        <v>0.5347222222222222</v>
      </c>
      <c r="L37" s="77">
        <f t="shared" si="7"/>
        <v>4</v>
      </c>
    </row>
    <row r="38" spans="1:12" ht="12.75">
      <c r="A38" s="28">
        <v>5</v>
      </c>
      <c r="B38" s="28">
        <f t="shared" si="8"/>
        <v>55.5</v>
      </c>
      <c r="C38" s="28">
        <f t="shared" si="9"/>
        <v>136.5</v>
      </c>
      <c r="D38" s="41" t="s">
        <v>390</v>
      </c>
      <c r="E38" s="29" t="s">
        <v>446</v>
      </c>
      <c r="F38" s="29">
        <v>228</v>
      </c>
      <c r="G38" s="38">
        <f t="shared" si="10"/>
        <v>0.5442708333333334</v>
      </c>
      <c r="H38" s="38">
        <f t="shared" si="11"/>
        <v>0.5458333333333334</v>
      </c>
      <c r="I38" s="38">
        <f t="shared" si="12"/>
        <v>0.5476190476190477</v>
      </c>
      <c r="J38" s="38">
        <f t="shared" si="13"/>
        <v>0.5496794871794872</v>
      </c>
      <c r="K38" s="38">
        <f t="shared" si="14"/>
        <v>0.5520833333333334</v>
      </c>
      <c r="L38" s="77">
        <f t="shared" si="7"/>
        <v>9</v>
      </c>
    </row>
    <row r="39" spans="1:12" ht="12.75">
      <c r="A39" s="28">
        <v>3</v>
      </c>
      <c r="B39" s="28">
        <f t="shared" si="8"/>
        <v>52.5</v>
      </c>
      <c r="C39" s="28">
        <f t="shared" si="9"/>
        <v>139.5</v>
      </c>
      <c r="D39" s="41" t="s">
        <v>391</v>
      </c>
      <c r="E39" s="29" t="s">
        <v>392</v>
      </c>
      <c r="F39" s="29">
        <v>230</v>
      </c>
      <c r="G39" s="38">
        <f t="shared" si="10"/>
        <v>0.5520833333333334</v>
      </c>
      <c r="H39" s="38">
        <f t="shared" si="11"/>
        <v>0.5541666666666667</v>
      </c>
      <c r="I39" s="38">
        <f t="shared" si="12"/>
        <v>0.5565476190476191</v>
      </c>
      <c r="J39" s="38">
        <f t="shared" si="13"/>
        <v>0.5592948717948718</v>
      </c>
      <c r="K39" s="38">
        <f t="shared" si="14"/>
        <v>0.5625</v>
      </c>
      <c r="L39" s="77">
        <f t="shared" si="7"/>
        <v>12</v>
      </c>
    </row>
    <row r="40" spans="1:12" ht="12.75">
      <c r="A40" s="28">
        <v>1.5</v>
      </c>
      <c r="B40" s="28">
        <f t="shared" si="8"/>
        <v>51</v>
      </c>
      <c r="C40" s="28">
        <f t="shared" si="9"/>
        <v>141</v>
      </c>
      <c r="D40" s="41" t="s">
        <v>393</v>
      </c>
      <c r="E40" s="29" t="s">
        <v>394</v>
      </c>
      <c r="F40" s="29">
        <v>237</v>
      </c>
      <c r="G40" s="38">
        <f t="shared" si="10"/>
        <v>0.5559895833333334</v>
      </c>
      <c r="H40" s="38">
        <f t="shared" si="11"/>
        <v>0.5583333333333333</v>
      </c>
      <c r="I40" s="38">
        <f t="shared" si="12"/>
        <v>0.5610119047619048</v>
      </c>
      <c r="J40" s="38">
        <f t="shared" si="13"/>
        <v>0.5641025641025641</v>
      </c>
      <c r="K40" s="38">
        <f t="shared" si="14"/>
        <v>0.5677083333333334</v>
      </c>
      <c r="L40" s="77">
        <f t="shared" si="7"/>
        <v>13.5</v>
      </c>
    </row>
    <row r="41" spans="1:12" ht="12.75">
      <c r="A41" s="28">
        <v>6</v>
      </c>
      <c r="B41" s="28">
        <f t="shared" si="8"/>
        <v>45</v>
      </c>
      <c r="C41" s="28">
        <f t="shared" si="9"/>
        <v>147</v>
      </c>
      <c r="D41" s="41" t="s">
        <v>395</v>
      </c>
      <c r="E41" s="29" t="s">
        <v>394</v>
      </c>
      <c r="F41" s="29">
        <v>262</v>
      </c>
      <c r="G41" s="38">
        <f t="shared" si="10"/>
        <v>0.5716145833333334</v>
      </c>
      <c r="H41" s="38">
        <f t="shared" si="11"/>
        <v>0.5750000000000001</v>
      </c>
      <c r="I41" s="38">
        <f t="shared" si="12"/>
        <v>0.5788690476190477</v>
      </c>
      <c r="J41" s="38">
        <f t="shared" si="13"/>
        <v>0.5833333333333334</v>
      </c>
      <c r="K41" s="38">
        <f t="shared" si="14"/>
        <v>0.5885416666666667</v>
      </c>
      <c r="L41" s="77">
        <f t="shared" si="7"/>
        <v>19.5</v>
      </c>
    </row>
    <row r="42" spans="1:12" ht="12.75">
      <c r="A42" s="28">
        <v>8</v>
      </c>
      <c r="B42" s="28">
        <f t="shared" si="8"/>
        <v>37</v>
      </c>
      <c r="C42" s="28">
        <f t="shared" si="9"/>
        <v>155</v>
      </c>
      <c r="D42" s="41" t="s">
        <v>396</v>
      </c>
      <c r="E42" s="29" t="s">
        <v>394</v>
      </c>
      <c r="F42" s="29">
        <v>265</v>
      </c>
      <c r="G42" s="38">
        <f t="shared" si="10"/>
        <v>0.5924479166666667</v>
      </c>
      <c r="H42" s="38">
        <f t="shared" si="11"/>
        <v>0.5972222222222222</v>
      </c>
      <c r="I42" s="38">
        <f t="shared" si="12"/>
        <v>0.6026785714285715</v>
      </c>
      <c r="J42" s="38">
        <f t="shared" si="13"/>
        <v>0.608974358974359</v>
      </c>
      <c r="K42" s="38">
        <f t="shared" si="14"/>
        <v>0.6163194444444444</v>
      </c>
      <c r="L42" s="77">
        <f t="shared" si="7"/>
        <v>27.5</v>
      </c>
    </row>
    <row r="43" spans="1:12" ht="12.75">
      <c r="A43" s="28">
        <v>2.5</v>
      </c>
      <c r="B43" s="28">
        <f t="shared" si="8"/>
        <v>34.5</v>
      </c>
      <c r="C43" s="28">
        <f t="shared" si="9"/>
        <v>157.5</v>
      </c>
      <c r="D43" s="41" t="s">
        <v>397</v>
      </c>
      <c r="E43" s="29" t="s">
        <v>394</v>
      </c>
      <c r="F43" s="29">
        <v>297</v>
      </c>
      <c r="G43" s="38">
        <f t="shared" si="10"/>
        <v>0.5989583333333334</v>
      </c>
      <c r="H43" s="38">
        <f t="shared" si="11"/>
        <v>0.6041666666666667</v>
      </c>
      <c r="I43" s="38">
        <f t="shared" si="12"/>
        <v>0.6101190476190477</v>
      </c>
      <c r="J43" s="38">
        <f t="shared" si="13"/>
        <v>0.6169871794871795</v>
      </c>
      <c r="K43" s="38">
        <f t="shared" si="14"/>
        <v>0.625</v>
      </c>
      <c r="L43" s="77">
        <f t="shared" si="7"/>
        <v>30</v>
      </c>
    </row>
    <row r="44" spans="1:12" ht="12.75">
      <c r="A44" s="28">
        <v>2.5</v>
      </c>
      <c r="B44" s="28">
        <f t="shared" si="8"/>
        <v>32</v>
      </c>
      <c r="C44" s="28">
        <f t="shared" si="9"/>
        <v>160</v>
      </c>
      <c r="D44" s="41" t="s">
        <v>398</v>
      </c>
      <c r="E44" s="29" t="s">
        <v>399</v>
      </c>
      <c r="F44" s="29">
        <v>294</v>
      </c>
      <c r="G44" s="38">
        <f t="shared" si="10"/>
        <v>0.60546875</v>
      </c>
      <c r="H44" s="38">
        <f t="shared" si="11"/>
        <v>0.6111111111111112</v>
      </c>
      <c r="I44" s="38">
        <f t="shared" si="12"/>
        <v>0.6175595238095238</v>
      </c>
      <c r="J44" s="38">
        <f t="shared" si="13"/>
        <v>0.625</v>
      </c>
      <c r="K44" s="38">
        <f t="shared" si="14"/>
        <v>0.6336805555555556</v>
      </c>
      <c r="L44" s="77">
        <f t="shared" si="7"/>
        <v>32.5</v>
      </c>
    </row>
    <row r="45" spans="1:12" ht="12.75">
      <c r="A45" s="28">
        <v>3.5</v>
      </c>
      <c r="B45" s="28">
        <f t="shared" si="8"/>
        <v>28.5</v>
      </c>
      <c r="C45" s="28">
        <f t="shared" si="9"/>
        <v>163.5</v>
      </c>
      <c r="D45" s="41" t="s">
        <v>813</v>
      </c>
      <c r="E45" s="29" t="s">
        <v>399</v>
      </c>
      <c r="F45" s="29">
        <v>277</v>
      </c>
      <c r="G45" s="38">
        <f t="shared" si="10"/>
        <v>0.6145833333333334</v>
      </c>
      <c r="H45" s="38">
        <f t="shared" si="11"/>
        <v>0.6208333333333333</v>
      </c>
      <c r="I45" s="38">
        <f t="shared" si="12"/>
        <v>0.6279761904761905</v>
      </c>
      <c r="J45" s="38">
        <f t="shared" si="13"/>
        <v>0.6362179487179488</v>
      </c>
      <c r="K45" s="38">
        <f t="shared" si="14"/>
        <v>0.6458333333333334</v>
      </c>
      <c r="L45" s="77">
        <f t="shared" si="7"/>
        <v>36</v>
      </c>
    </row>
    <row r="46" spans="1:12" ht="12.75">
      <c r="A46" s="28">
        <v>3.5</v>
      </c>
      <c r="B46" s="28">
        <f t="shared" si="8"/>
        <v>25</v>
      </c>
      <c r="C46" s="28">
        <f t="shared" si="9"/>
        <v>167</v>
      </c>
      <c r="D46" s="41" t="s">
        <v>733</v>
      </c>
      <c r="E46" s="29" t="s">
        <v>401</v>
      </c>
      <c r="F46" s="29">
        <v>277</v>
      </c>
      <c r="G46" s="38">
        <f t="shared" si="10"/>
        <v>0.6236979166666667</v>
      </c>
      <c r="H46" s="38">
        <f t="shared" si="11"/>
        <v>0.6305555555555555</v>
      </c>
      <c r="I46" s="38">
        <f t="shared" si="12"/>
        <v>0.6383928571428572</v>
      </c>
      <c r="J46" s="38">
        <f t="shared" si="13"/>
        <v>0.6474358974358975</v>
      </c>
      <c r="K46" s="38">
        <f t="shared" si="14"/>
        <v>0.6579861111111112</v>
      </c>
      <c r="L46" s="77">
        <f t="shared" si="7"/>
        <v>39.5</v>
      </c>
    </row>
    <row r="47" spans="1:12" ht="12.75">
      <c r="A47" s="28">
        <v>3.5</v>
      </c>
      <c r="B47" s="28">
        <f t="shared" si="8"/>
        <v>21.5</v>
      </c>
      <c r="C47" s="28">
        <f t="shared" si="9"/>
        <v>170.5</v>
      </c>
      <c r="D47" s="47" t="s">
        <v>400</v>
      </c>
      <c r="E47" s="29" t="s">
        <v>401</v>
      </c>
      <c r="F47" s="29">
        <v>282</v>
      </c>
      <c r="G47" s="38">
        <f t="shared" si="10"/>
        <v>0.6328125</v>
      </c>
      <c r="H47" s="38">
        <f t="shared" si="11"/>
        <v>0.6402777777777778</v>
      </c>
      <c r="I47" s="38">
        <f t="shared" si="12"/>
        <v>0.6488095238095238</v>
      </c>
      <c r="J47" s="38">
        <f t="shared" si="13"/>
        <v>0.6586538461538461</v>
      </c>
      <c r="K47" s="38">
        <f t="shared" si="14"/>
        <v>0.670138888888889</v>
      </c>
      <c r="L47" s="77">
        <f t="shared" si="7"/>
        <v>43</v>
      </c>
    </row>
    <row r="48" spans="1:12" ht="12.75">
      <c r="A48" s="28">
        <v>2.5</v>
      </c>
      <c r="B48" s="28">
        <f t="shared" si="8"/>
        <v>19</v>
      </c>
      <c r="C48" s="28">
        <f t="shared" si="9"/>
        <v>173</v>
      </c>
      <c r="D48" s="41" t="s">
        <v>770</v>
      </c>
      <c r="E48" s="29" t="s">
        <v>401</v>
      </c>
      <c r="F48" s="29">
        <v>320</v>
      </c>
      <c r="G48" s="38">
        <f t="shared" si="10"/>
        <v>0.6393229166666667</v>
      </c>
      <c r="H48" s="38">
        <f t="shared" si="11"/>
        <v>0.6472222222222223</v>
      </c>
      <c r="I48" s="38">
        <f t="shared" si="12"/>
        <v>0.65625</v>
      </c>
      <c r="J48" s="38">
        <f t="shared" si="13"/>
        <v>0.6666666666666667</v>
      </c>
      <c r="K48" s="38">
        <f t="shared" si="14"/>
        <v>0.6788194444444444</v>
      </c>
      <c r="L48" s="77">
        <f t="shared" si="7"/>
        <v>45.5</v>
      </c>
    </row>
    <row r="49" spans="1:12" ht="12.75">
      <c r="A49" s="28">
        <v>2</v>
      </c>
      <c r="B49" s="28">
        <f t="shared" si="8"/>
        <v>17</v>
      </c>
      <c r="C49" s="28">
        <f t="shared" si="9"/>
        <v>175</v>
      </c>
      <c r="D49" s="41" t="s">
        <v>402</v>
      </c>
      <c r="E49" s="29" t="s">
        <v>401</v>
      </c>
      <c r="F49" s="29">
        <v>331</v>
      </c>
      <c r="G49" s="38">
        <f t="shared" si="10"/>
        <v>0.64453125</v>
      </c>
      <c r="H49" s="38">
        <f t="shared" si="11"/>
        <v>0.6527777777777778</v>
      </c>
      <c r="I49" s="38">
        <f t="shared" si="12"/>
        <v>0.6622023809523809</v>
      </c>
      <c r="J49" s="38">
        <f t="shared" si="13"/>
        <v>0.6730769230769231</v>
      </c>
      <c r="K49" s="38">
        <f t="shared" si="14"/>
        <v>0.685763888888889</v>
      </c>
      <c r="L49" s="77">
        <f t="shared" si="7"/>
        <v>47.5</v>
      </c>
    </row>
    <row r="50" spans="1:12" ht="12.75">
      <c r="A50" s="28">
        <v>3</v>
      </c>
      <c r="B50" s="28">
        <f t="shared" si="8"/>
        <v>14</v>
      </c>
      <c r="C50" s="28">
        <f t="shared" si="9"/>
        <v>178</v>
      </c>
      <c r="D50" s="3" t="s">
        <v>403</v>
      </c>
      <c r="E50" s="29" t="s">
        <v>401</v>
      </c>
      <c r="F50" s="29">
        <v>369</v>
      </c>
      <c r="G50" s="38">
        <f t="shared" si="10"/>
        <v>0.65234375</v>
      </c>
      <c r="H50" s="38">
        <f t="shared" si="11"/>
        <v>0.6611111111111111</v>
      </c>
      <c r="I50" s="38">
        <f t="shared" si="12"/>
        <v>0.6711309523809524</v>
      </c>
      <c r="J50" s="38">
        <f t="shared" si="13"/>
        <v>0.6826923076923077</v>
      </c>
      <c r="K50" s="38">
        <f t="shared" si="14"/>
        <v>0.6961805555555556</v>
      </c>
      <c r="L50" s="77">
        <f t="shared" si="7"/>
        <v>50.5</v>
      </c>
    </row>
    <row r="51" spans="1:12" ht="12.75">
      <c r="A51" s="28">
        <v>1.5</v>
      </c>
      <c r="B51" s="28">
        <f t="shared" si="8"/>
        <v>12.5</v>
      </c>
      <c r="C51" s="28">
        <f t="shared" si="9"/>
        <v>179.5</v>
      </c>
      <c r="D51" s="65" t="s">
        <v>408</v>
      </c>
      <c r="E51" s="29" t="s">
        <v>407</v>
      </c>
      <c r="F51" s="29"/>
      <c r="G51" s="38">
        <f t="shared" si="10"/>
        <v>0.65625</v>
      </c>
      <c r="H51" s="38">
        <f t="shared" si="11"/>
        <v>0.6652777777777779</v>
      </c>
      <c r="I51" s="38">
        <f t="shared" si="12"/>
        <v>0.6755952380952381</v>
      </c>
      <c r="J51" s="38">
        <f t="shared" si="13"/>
        <v>0.6875</v>
      </c>
      <c r="K51" s="38">
        <f t="shared" si="14"/>
        <v>0.701388888888889</v>
      </c>
      <c r="L51" s="77">
        <f t="shared" si="7"/>
        <v>52</v>
      </c>
    </row>
    <row r="52" spans="1:12" ht="12.75">
      <c r="A52" s="28">
        <v>1</v>
      </c>
      <c r="B52" s="28">
        <f t="shared" si="8"/>
        <v>11.5</v>
      </c>
      <c r="C52" s="28">
        <f t="shared" si="9"/>
        <v>180.5</v>
      </c>
      <c r="D52" s="41" t="s">
        <v>404</v>
      </c>
      <c r="E52" s="29" t="s">
        <v>407</v>
      </c>
      <c r="F52" s="29">
        <v>364</v>
      </c>
      <c r="G52" s="38">
        <f t="shared" si="10"/>
        <v>0.6588541666666667</v>
      </c>
      <c r="H52" s="38">
        <f t="shared" si="11"/>
        <v>0.6680555555555556</v>
      </c>
      <c r="I52" s="38">
        <f t="shared" si="12"/>
        <v>0.6785714285714286</v>
      </c>
      <c r="J52" s="38">
        <f t="shared" si="13"/>
        <v>0.6907051282051282</v>
      </c>
      <c r="K52" s="38">
        <f t="shared" si="14"/>
        <v>0.7048611111111112</v>
      </c>
      <c r="L52" s="77">
        <f t="shared" si="7"/>
        <v>53</v>
      </c>
    </row>
    <row r="53" spans="1:12" ht="12.75">
      <c r="A53" s="28">
        <v>3.5</v>
      </c>
      <c r="B53" s="28">
        <f t="shared" si="8"/>
        <v>8</v>
      </c>
      <c r="C53" s="28">
        <f t="shared" si="9"/>
        <v>184</v>
      </c>
      <c r="D53" s="41" t="s">
        <v>405</v>
      </c>
      <c r="E53" s="29" t="s">
        <v>407</v>
      </c>
      <c r="F53" s="29">
        <v>378</v>
      </c>
      <c r="G53" s="38">
        <f t="shared" si="10"/>
        <v>0.66796875</v>
      </c>
      <c r="H53" s="38">
        <f t="shared" si="11"/>
        <v>0.6777777777777778</v>
      </c>
      <c r="I53" s="38">
        <f t="shared" si="12"/>
        <v>0.6889880952380952</v>
      </c>
      <c r="J53" s="38">
        <f t="shared" si="13"/>
        <v>0.701923076923077</v>
      </c>
      <c r="K53" s="38">
        <f t="shared" si="14"/>
        <v>0.717013888888889</v>
      </c>
      <c r="L53" s="77">
        <f t="shared" si="7"/>
        <v>56.5</v>
      </c>
    </row>
    <row r="54" spans="1:12" ht="12.75">
      <c r="A54" s="28">
        <v>1.5</v>
      </c>
      <c r="B54" s="28">
        <f t="shared" si="8"/>
        <v>6.5</v>
      </c>
      <c r="C54" s="28">
        <f t="shared" si="9"/>
        <v>185.5</v>
      </c>
      <c r="D54" s="41" t="s">
        <v>406</v>
      </c>
      <c r="E54" s="29" t="s">
        <v>407</v>
      </c>
      <c r="F54" s="29">
        <v>371</v>
      </c>
      <c r="G54" s="38">
        <f t="shared" si="10"/>
        <v>0.671875</v>
      </c>
      <c r="H54" s="38">
        <f t="shared" si="11"/>
        <v>0.6819444444444445</v>
      </c>
      <c r="I54" s="38">
        <f t="shared" si="12"/>
        <v>0.6934523809523809</v>
      </c>
      <c r="J54" s="38">
        <f t="shared" si="13"/>
        <v>0.7067307692307693</v>
      </c>
      <c r="K54" s="38">
        <f t="shared" si="14"/>
        <v>0.7222222222222222</v>
      </c>
      <c r="L54" s="77">
        <f t="shared" si="7"/>
        <v>58</v>
      </c>
    </row>
    <row r="55" spans="1:12" ht="12.75">
      <c r="A55" s="28">
        <v>6.5</v>
      </c>
      <c r="B55" s="28">
        <f t="shared" si="8"/>
        <v>0</v>
      </c>
      <c r="C55" s="28">
        <f t="shared" si="9"/>
        <v>192</v>
      </c>
      <c r="D55" s="46" t="s">
        <v>769</v>
      </c>
      <c r="E55" s="29"/>
      <c r="F55" s="29">
        <v>400</v>
      </c>
      <c r="G55" s="38">
        <f t="shared" si="10"/>
        <v>0.6888020833333334</v>
      </c>
      <c r="H55" s="38">
        <f t="shared" si="11"/>
        <v>0.7</v>
      </c>
      <c r="I55" s="38">
        <f t="shared" si="12"/>
        <v>0.7127976190476191</v>
      </c>
      <c r="J55" s="38">
        <f t="shared" si="13"/>
        <v>0.7275641025641026</v>
      </c>
      <c r="K55" s="38">
        <f t="shared" si="14"/>
        <v>0.7447916666666667</v>
      </c>
      <c r="L55" s="77">
        <f t="shared" si="7"/>
        <v>64.5</v>
      </c>
    </row>
    <row r="56" spans="1:12" ht="12.75">
      <c r="A56" s="28"/>
      <c r="B56" s="28"/>
      <c r="C56" s="28"/>
      <c r="D56" s="46"/>
      <c r="E56" s="29"/>
      <c r="F56" s="29"/>
      <c r="G56" s="38"/>
      <c r="H56" s="38"/>
      <c r="I56" s="38"/>
      <c r="J56" s="38"/>
      <c r="K56" s="38"/>
      <c r="L56" s="77"/>
    </row>
    <row r="57" spans="1:12" ht="12.75">
      <c r="A57" s="28"/>
      <c r="B57" s="28"/>
      <c r="C57" s="28"/>
      <c r="D57" s="46"/>
      <c r="E57" s="29"/>
      <c r="F57" s="29"/>
      <c r="G57" s="38"/>
      <c r="H57" s="38"/>
      <c r="I57" s="38"/>
      <c r="J57" s="38"/>
      <c r="K57" s="38"/>
      <c r="L57" s="77"/>
    </row>
    <row r="58" spans="1:13" ht="12.75">
      <c r="A58" s="28"/>
      <c r="B58" s="29"/>
      <c r="C58" s="28"/>
      <c r="D58" s="46"/>
      <c r="E58" s="29"/>
      <c r="F58" s="29"/>
      <c r="G58" s="29"/>
      <c r="H58" s="29"/>
      <c r="I58" s="89"/>
      <c r="J58" s="89"/>
      <c r="K58" s="89"/>
      <c r="L58" s="54"/>
      <c r="M58" s="55"/>
    </row>
    <row r="59" spans="4:13" ht="12.75">
      <c r="D59" s="52"/>
      <c r="E59" s="10"/>
      <c r="F59" s="10"/>
      <c r="M59" s="55"/>
    </row>
    <row r="60" spans="2:13" ht="12.75">
      <c r="B60" s="17"/>
      <c r="C60" s="17"/>
      <c r="D60" s="52"/>
      <c r="E60" s="10"/>
      <c r="F60" s="10"/>
      <c r="G60" s="10"/>
      <c r="H60" s="10"/>
      <c r="I60" s="53"/>
      <c r="J60" s="53"/>
      <c r="K60" s="53"/>
      <c r="L60" s="54"/>
      <c r="M60" s="55"/>
    </row>
    <row r="61" spans="2:13" ht="12.75">
      <c r="B61" s="17"/>
      <c r="C61" s="17"/>
      <c r="D61" s="52"/>
      <c r="E61" s="10"/>
      <c r="F61" s="10"/>
      <c r="G61" s="10"/>
      <c r="H61" s="10"/>
      <c r="I61" s="53"/>
      <c r="J61" s="53"/>
      <c r="K61" s="53"/>
      <c r="L61" s="54"/>
      <c r="M61" s="55" t="s">
        <v>699</v>
      </c>
    </row>
    <row r="62" spans="2:13" ht="12.75">
      <c r="B62" s="17"/>
      <c r="C62" s="17"/>
      <c r="D62" s="56"/>
      <c r="E62" s="10"/>
      <c r="F62" s="10"/>
      <c r="G62" s="10"/>
      <c r="H62" s="10"/>
      <c r="I62" s="53"/>
      <c r="J62" s="53"/>
      <c r="K62" s="53"/>
      <c r="L62" s="54"/>
      <c r="M62" s="55"/>
    </row>
    <row r="63" spans="2:13" ht="12.75">
      <c r="B63" s="17"/>
      <c r="C63" s="17"/>
      <c r="D63" s="52"/>
      <c r="E63" s="10"/>
      <c r="F63" s="10"/>
      <c r="G63" s="10"/>
      <c r="H63" s="10"/>
      <c r="I63" s="53"/>
      <c r="J63" s="53"/>
      <c r="K63" s="53"/>
      <c r="L63" s="54"/>
      <c r="M63" s="55"/>
    </row>
    <row r="64" spans="2:13" ht="12.75">
      <c r="B64" s="17"/>
      <c r="C64" s="17"/>
      <c r="G64" s="10"/>
      <c r="H64" s="5"/>
      <c r="I64" s="53"/>
      <c r="J64" s="53"/>
      <c r="K64" s="53"/>
      <c r="L64" s="54"/>
      <c r="M64" s="55"/>
    </row>
    <row r="65" spans="2:13" ht="12.75">
      <c r="B65" s="17"/>
      <c r="C65" s="17"/>
      <c r="G65" s="10"/>
      <c r="H65" s="10"/>
      <c r="I65" s="53"/>
      <c r="J65" s="53"/>
      <c r="K65" s="53"/>
      <c r="L65" s="54"/>
      <c r="M65" s="55"/>
    </row>
    <row r="66" spans="2:13" ht="12.75">
      <c r="B66" s="10"/>
      <c r="C66" s="17"/>
      <c r="G66" s="10"/>
      <c r="H66" s="10"/>
      <c r="I66" s="10"/>
      <c r="J66" s="10"/>
      <c r="K66" s="10"/>
      <c r="L66" s="52"/>
      <c r="M66" s="55"/>
    </row>
    <row r="67" spans="2:13" ht="12.75">
      <c r="B67" s="17"/>
      <c r="C67" s="17"/>
      <c r="G67" s="10"/>
      <c r="H67" s="10"/>
      <c r="I67" s="53"/>
      <c r="J67" s="53"/>
      <c r="K67" s="53"/>
      <c r="L67" s="54"/>
      <c r="M67" s="55"/>
    </row>
    <row r="68" spans="2:13" ht="12.75">
      <c r="B68" s="17"/>
      <c r="C68" s="17"/>
      <c r="G68" s="10"/>
      <c r="H68" s="5"/>
      <c r="I68" s="53"/>
      <c r="J68" s="53"/>
      <c r="K68" s="53"/>
      <c r="L68" s="54"/>
      <c r="M68" s="57"/>
    </row>
    <row r="69" spans="2:13" ht="12.75">
      <c r="B69" s="10"/>
      <c r="C69" s="10"/>
      <c r="G69" s="10"/>
      <c r="H69" s="10"/>
      <c r="I69" s="53"/>
      <c r="J69" s="53"/>
      <c r="K69" s="53"/>
      <c r="L69" s="54"/>
      <c r="M69" s="57"/>
    </row>
    <row r="70" ht="12.75">
      <c r="M70" s="16"/>
    </row>
  </sheetData>
  <sheetProtection/>
  <mergeCells count="7">
    <mergeCell ref="L1:M1"/>
    <mergeCell ref="A2:K2"/>
    <mergeCell ref="A3:K3"/>
    <mergeCell ref="G6:K6"/>
    <mergeCell ref="A4:K4"/>
    <mergeCell ref="C5:G5"/>
    <mergeCell ref="A1:K1"/>
  </mergeCells>
  <printOptions horizontalCentered="1"/>
  <pageMargins left="0.39375" right="0.39375" top="0.39375" bottom="0.39375" header="0.5118055555555556" footer="0.39375"/>
  <pageSetup fitToHeight="1" fitToWidth="1" horizontalDpi="300" verticalDpi="300" orientation="portrait" paperSize="9" scale="88" r:id="rId1"/>
  <headerFooter alignWithMargins="0">
    <oddFooter>&amp;L&amp;F   &amp;D  &amp;T&amp;R&amp;8Les communes en lettres majuscules sont des
chefs-lieux de cantons, sous-préfectures ou préfectures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"/>
  <sheetViews>
    <sheetView zoomScalePageLayoutView="0" workbookViewId="0" topLeftCell="A1">
      <selection activeCell="F56" sqref="F56"/>
    </sheetView>
  </sheetViews>
  <sheetFormatPr defaultColWidth="8.57421875" defaultRowHeight="12.75"/>
  <cols>
    <col min="1" max="1" width="6.7109375" style="1" customWidth="1"/>
    <col min="2" max="3" width="8.7109375" style="2" customWidth="1"/>
    <col min="4" max="4" width="31.7109375" style="3" customWidth="1"/>
    <col min="5" max="10" width="7.7109375" style="2" customWidth="1"/>
    <col min="11" max="11" width="7.7109375" style="71" customWidth="1"/>
    <col min="12" max="14" width="8.57421875" style="3" customWidth="1"/>
    <col min="15" max="19" width="9.421875" style="3" customWidth="1"/>
    <col min="20" max="20" width="8.57421875" style="3" customWidth="1"/>
    <col min="21" max="16384" width="8.57421875" style="3" customWidth="1"/>
  </cols>
  <sheetData>
    <row r="1" spans="1:19" ht="12.75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5" t="s">
        <v>1</v>
      </c>
      <c r="M1" s="215"/>
      <c r="N1" s="7">
        <v>0.041666666666666664</v>
      </c>
      <c r="O1" s="8">
        <v>16</v>
      </c>
      <c r="P1" s="8">
        <v>15</v>
      </c>
      <c r="Q1" s="8">
        <v>14</v>
      </c>
      <c r="R1" s="8">
        <v>13</v>
      </c>
      <c r="S1" s="9">
        <v>12</v>
      </c>
    </row>
    <row r="2" spans="1:19" ht="12.75">
      <c r="A2" s="212" t="s">
        <v>52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11"/>
      <c r="M2" s="6"/>
      <c r="N2" s="11"/>
      <c r="O2" s="11"/>
      <c r="P2" s="5"/>
      <c r="Q2" s="5"/>
      <c r="R2" s="5"/>
      <c r="S2" s="12"/>
    </row>
    <row r="3" spans="1:19" ht="12.75">
      <c r="A3" s="212" t="s">
        <v>767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13" t="s">
        <v>2</v>
      </c>
      <c r="M3" s="6">
        <v>1</v>
      </c>
      <c r="N3" s="11" t="s">
        <v>3</v>
      </c>
      <c r="O3" s="14">
        <f>($N$1/O1)</f>
        <v>0.0026041666666666665</v>
      </c>
      <c r="P3" s="14">
        <f>($N$1/P1)</f>
        <v>0.0027777777777777775</v>
      </c>
      <c r="Q3" s="14">
        <f>($N$1/Q1)</f>
        <v>0.002976190476190476</v>
      </c>
      <c r="R3" s="14">
        <f>($N$1/R1)</f>
        <v>0.003205128205128205</v>
      </c>
      <c r="S3" s="15">
        <f>($N$1/S1)</f>
        <v>0.003472222222222222</v>
      </c>
    </row>
    <row r="4" spans="1:11" ht="12.75">
      <c r="A4" s="211" t="s">
        <v>4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</row>
    <row r="5" spans="1:14" ht="12.75">
      <c r="A5" s="17"/>
      <c r="B5" s="10"/>
      <c r="C5" s="212" t="s">
        <v>798</v>
      </c>
      <c r="D5" s="212"/>
      <c r="E5" s="212"/>
      <c r="F5" s="212"/>
      <c r="G5" s="212"/>
      <c r="H5" s="17">
        <v>190</v>
      </c>
      <c r="I5" s="10" t="s">
        <v>5</v>
      </c>
      <c r="J5" s="10"/>
      <c r="K5" s="72"/>
      <c r="L5" s="18">
        <v>0.11458333333333333</v>
      </c>
      <c r="M5" s="18">
        <v>0.11458333333333333</v>
      </c>
      <c r="N5" s="3" t="s">
        <v>6</v>
      </c>
    </row>
    <row r="6" spans="1:14" ht="12.75">
      <c r="A6" s="19"/>
      <c r="B6" s="20" t="s">
        <v>5</v>
      </c>
      <c r="C6" s="73"/>
      <c r="D6" s="21" t="s">
        <v>7</v>
      </c>
      <c r="E6" s="22" t="s">
        <v>8</v>
      </c>
      <c r="F6" s="22" t="s">
        <v>9</v>
      </c>
      <c r="G6" s="214" t="s">
        <v>10</v>
      </c>
      <c r="H6" s="214"/>
      <c r="I6" s="214"/>
      <c r="J6" s="214"/>
      <c r="K6" s="214"/>
      <c r="L6" s="18">
        <v>0.46875</v>
      </c>
      <c r="M6" s="18">
        <v>0.46875</v>
      </c>
      <c r="N6" s="16" t="s">
        <v>11</v>
      </c>
    </row>
    <row r="7" spans="1:13" ht="12.75">
      <c r="A7" s="24" t="s">
        <v>12</v>
      </c>
      <c r="B7" s="25" t="s">
        <v>13</v>
      </c>
      <c r="C7" s="25" t="s">
        <v>14</v>
      </c>
      <c r="D7" s="26"/>
      <c r="E7" s="27" t="s">
        <v>15</v>
      </c>
      <c r="F7" s="27"/>
      <c r="G7" s="27" t="s">
        <v>16</v>
      </c>
      <c r="H7" s="27" t="s">
        <v>17</v>
      </c>
      <c r="I7" s="27" t="s">
        <v>18</v>
      </c>
      <c r="J7" s="27" t="s">
        <v>19</v>
      </c>
      <c r="K7" s="27" t="s">
        <v>20</v>
      </c>
      <c r="L7" s="10"/>
      <c r="M7" s="4"/>
    </row>
    <row r="8" spans="1:13" ht="12.75">
      <c r="A8" s="28"/>
      <c r="B8" s="28"/>
      <c r="C8" s="28"/>
      <c r="D8" s="65" t="s">
        <v>408</v>
      </c>
      <c r="E8" s="32"/>
      <c r="F8" s="32"/>
      <c r="G8" s="29"/>
      <c r="H8" s="30"/>
      <c r="I8" s="30"/>
      <c r="J8" s="30"/>
      <c r="K8" s="30"/>
      <c r="L8" s="33"/>
      <c r="M8" s="4"/>
    </row>
    <row r="9" spans="1:15" ht="12.75">
      <c r="A9" s="90">
        <v>0</v>
      </c>
      <c r="B9" s="28">
        <f>$H$5</f>
        <v>190</v>
      </c>
      <c r="C9" s="28">
        <v>0</v>
      </c>
      <c r="D9" s="46" t="s">
        <v>768</v>
      </c>
      <c r="E9" s="32" t="s">
        <v>202</v>
      </c>
      <c r="F9" s="32">
        <v>370</v>
      </c>
      <c r="G9" s="35">
        <f>$L$5</f>
        <v>0.11458333333333333</v>
      </c>
      <c r="H9" s="35">
        <f>$L$5</f>
        <v>0.11458333333333333</v>
      </c>
      <c r="I9" s="35">
        <f>$L$5</f>
        <v>0.11458333333333333</v>
      </c>
      <c r="J9" s="35">
        <f>$M$5</f>
        <v>0.11458333333333333</v>
      </c>
      <c r="K9" s="35">
        <f>$M$5</f>
        <v>0.11458333333333333</v>
      </c>
      <c r="L9" s="36"/>
      <c r="M9" s="4"/>
      <c r="N9" s="4"/>
      <c r="O9" s="4"/>
    </row>
    <row r="10" spans="1:15" ht="12.75">
      <c r="A10" s="90">
        <v>5.5</v>
      </c>
      <c r="B10" s="28">
        <f aca="true" t="shared" si="0" ref="B10:B23">B9-A10</f>
        <v>184.5</v>
      </c>
      <c r="C10" s="28">
        <f aca="true" t="shared" si="1" ref="C10:C23">C9+A10</f>
        <v>5.5</v>
      </c>
      <c r="D10" s="191" t="s">
        <v>409</v>
      </c>
      <c r="E10" s="32" t="s">
        <v>202</v>
      </c>
      <c r="F10" s="32">
        <v>540</v>
      </c>
      <c r="G10" s="38">
        <f aca="true" t="shared" si="2" ref="G10:G23">SUM($G$9+$O$3*C10)</f>
        <v>0.12890625</v>
      </c>
      <c r="H10" s="38">
        <f aca="true" t="shared" si="3" ref="H10:H23">SUM($H$9+$P$3*C10)</f>
        <v>0.1298611111111111</v>
      </c>
      <c r="I10" s="38">
        <f aca="true" t="shared" si="4" ref="I10:I23">SUM($I$9+$Q$3*C10)</f>
        <v>0.13095238095238093</v>
      </c>
      <c r="J10" s="38">
        <f aca="true" t="shared" si="5" ref="J10:J23">SUM($J$9+$R$3*C10)</f>
        <v>0.13221153846153846</v>
      </c>
      <c r="K10" s="38">
        <f aca="true" t="shared" si="6" ref="K10:K23">SUM($K$9+$S$3*C10)</f>
        <v>0.13368055555555555</v>
      </c>
      <c r="L10" s="36"/>
      <c r="M10" s="4"/>
      <c r="N10" s="4"/>
      <c r="O10" s="4"/>
    </row>
    <row r="11" spans="1:15" ht="12.75">
      <c r="A11" s="90">
        <v>3.5</v>
      </c>
      <c r="B11" s="28">
        <f t="shared" si="0"/>
        <v>181</v>
      </c>
      <c r="C11" s="28">
        <f t="shared" si="1"/>
        <v>9</v>
      </c>
      <c r="D11" s="191" t="s">
        <v>410</v>
      </c>
      <c r="E11" s="32" t="s">
        <v>202</v>
      </c>
      <c r="F11" s="32">
        <v>610</v>
      </c>
      <c r="G11" s="38">
        <f t="shared" si="2"/>
        <v>0.13802083333333331</v>
      </c>
      <c r="H11" s="38">
        <f t="shared" si="3"/>
        <v>0.13958333333333334</v>
      </c>
      <c r="I11" s="38">
        <f t="shared" si="4"/>
        <v>0.14136904761904762</v>
      </c>
      <c r="J11" s="38">
        <f t="shared" si="5"/>
        <v>0.14342948717948717</v>
      </c>
      <c r="K11" s="38">
        <f t="shared" si="6"/>
        <v>0.14583333333333331</v>
      </c>
      <c r="M11" s="4"/>
      <c r="N11" s="4"/>
      <c r="O11" s="4"/>
    </row>
    <row r="12" spans="1:15" ht="12.75">
      <c r="A12" s="90">
        <v>2</v>
      </c>
      <c r="B12" s="28">
        <f t="shared" si="0"/>
        <v>179</v>
      </c>
      <c r="C12" s="28">
        <f t="shared" si="1"/>
        <v>11</v>
      </c>
      <c r="D12" s="31" t="s">
        <v>84</v>
      </c>
      <c r="E12" s="32" t="s">
        <v>412</v>
      </c>
      <c r="F12" s="32">
        <v>604</v>
      </c>
      <c r="G12" s="38">
        <f t="shared" si="2"/>
        <v>0.14322916666666666</v>
      </c>
      <c r="H12" s="38">
        <f t="shared" si="3"/>
        <v>0.14513888888888887</v>
      </c>
      <c r="I12" s="38">
        <f t="shared" si="4"/>
        <v>0.14732142857142855</v>
      </c>
      <c r="J12" s="38">
        <f t="shared" si="5"/>
        <v>0.14983974358974358</v>
      </c>
      <c r="K12" s="38">
        <f t="shared" si="6"/>
        <v>0.15277777777777776</v>
      </c>
      <c r="M12" s="4"/>
      <c r="N12" s="4"/>
      <c r="O12" s="4"/>
    </row>
    <row r="13" spans="1:15" ht="12.75">
      <c r="A13" s="90">
        <v>2</v>
      </c>
      <c r="B13" s="28">
        <f>B12-A13</f>
        <v>177</v>
      </c>
      <c r="C13" s="28">
        <f>C12+A13</f>
        <v>13</v>
      </c>
      <c r="D13" s="191" t="s">
        <v>411</v>
      </c>
      <c r="E13" s="32" t="s">
        <v>155</v>
      </c>
      <c r="F13" s="32">
        <v>575</v>
      </c>
      <c r="G13" s="38">
        <f t="shared" si="2"/>
        <v>0.1484375</v>
      </c>
      <c r="H13" s="38">
        <f t="shared" si="3"/>
        <v>0.15069444444444444</v>
      </c>
      <c r="I13" s="38">
        <f t="shared" si="4"/>
        <v>0.15327380952380953</v>
      </c>
      <c r="J13" s="38">
        <f t="shared" si="5"/>
        <v>0.15625</v>
      </c>
      <c r="K13" s="38">
        <f t="shared" si="6"/>
        <v>0.1597222222222222</v>
      </c>
      <c r="M13" s="4"/>
      <c r="N13" s="4"/>
      <c r="O13" s="4"/>
    </row>
    <row r="14" spans="1:15" ht="12.75">
      <c r="A14" s="90">
        <v>3.5</v>
      </c>
      <c r="B14" s="28">
        <f t="shared" si="0"/>
        <v>173.5</v>
      </c>
      <c r="C14" s="28">
        <f t="shared" si="1"/>
        <v>16.5</v>
      </c>
      <c r="D14" s="191" t="s">
        <v>734</v>
      </c>
      <c r="E14" s="32" t="s">
        <v>413</v>
      </c>
      <c r="F14" s="32">
        <v>398</v>
      </c>
      <c r="G14" s="38">
        <f t="shared" si="2"/>
        <v>0.15755208333333331</v>
      </c>
      <c r="H14" s="38">
        <f t="shared" si="3"/>
        <v>0.16041666666666665</v>
      </c>
      <c r="I14" s="38">
        <f t="shared" si="4"/>
        <v>0.1636904761904762</v>
      </c>
      <c r="J14" s="38">
        <f t="shared" si="5"/>
        <v>0.1674679487179487</v>
      </c>
      <c r="K14" s="38">
        <f t="shared" si="6"/>
        <v>0.171875</v>
      </c>
      <c r="M14" s="4"/>
      <c r="N14" s="4"/>
      <c r="O14" s="4"/>
    </row>
    <row r="15" spans="1:15" ht="12.75">
      <c r="A15" s="90">
        <v>4.5</v>
      </c>
      <c r="B15" s="28">
        <f t="shared" si="0"/>
        <v>169</v>
      </c>
      <c r="C15" s="28">
        <f t="shared" si="1"/>
        <v>21</v>
      </c>
      <c r="D15" s="191" t="s">
        <v>414</v>
      </c>
      <c r="E15" s="32" t="s">
        <v>415</v>
      </c>
      <c r="F15" s="32">
        <v>550</v>
      </c>
      <c r="G15" s="38">
        <f t="shared" si="2"/>
        <v>0.16927083333333331</v>
      </c>
      <c r="H15" s="38">
        <f t="shared" si="3"/>
        <v>0.17291666666666666</v>
      </c>
      <c r="I15" s="38">
        <f t="shared" si="4"/>
        <v>0.17708333333333331</v>
      </c>
      <c r="J15" s="38">
        <f t="shared" si="5"/>
        <v>0.18189102564102563</v>
      </c>
      <c r="K15" s="38">
        <f t="shared" si="6"/>
        <v>0.1875</v>
      </c>
      <c r="M15" s="4"/>
      <c r="N15" s="4"/>
      <c r="O15" s="4"/>
    </row>
    <row r="16" spans="1:15" ht="12.75">
      <c r="A16" s="90">
        <v>2.5</v>
      </c>
      <c r="B16" s="28">
        <f t="shared" si="0"/>
        <v>166.5</v>
      </c>
      <c r="C16" s="28">
        <f t="shared" si="1"/>
        <v>23.5</v>
      </c>
      <c r="D16" s="191" t="s">
        <v>416</v>
      </c>
      <c r="E16" s="32" t="s">
        <v>417</v>
      </c>
      <c r="F16" s="32">
        <v>570</v>
      </c>
      <c r="G16" s="38">
        <f t="shared" si="2"/>
        <v>0.17578125</v>
      </c>
      <c r="H16" s="38">
        <f t="shared" si="3"/>
        <v>0.17986111111111108</v>
      </c>
      <c r="I16" s="38">
        <f t="shared" si="4"/>
        <v>0.18452380952380953</v>
      </c>
      <c r="J16" s="38">
        <f t="shared" si="5"/>
        <v>0.18990384615384615</v>
      </c>
      <c r="K16" s="38">
        <f t="shared" si="6"/>
        <v>0.19618055555555555</v>
      </c>
      <c r="L16" s="18"/>
      <c r="M16" s="4"/>
      <c r="N16" s="4"/>
      <c r="O16" s="4"/>
    </row>
    <row r="17" spans="1:15" ht="12.75">
      <c r="A17" s="90">
        <v>8</v>
      </c>
      <c r="B17" s="28">
        <f t="shared" si="0"/>
        <v>158.5</v>
      </c>
      <c r="C17" s="28">
        <f t="shared" si="1"/>
        <v>31.5</v>
      </c>
      <c r="D17" s="40" t="s">
        <v>418</v>
      </c>
      <c r="E17" s="32" t="s">
        <v>419</v>
      </c>
      <c r="F17" s="32">
        <v>691</v>
      </c>
      <c r="G17" s="38">
        <f t="shared" si="2"/>
        <v>0.19661458333333331</v>
      </c>
      <c r="H17" s="38">
        <f t="shared" si="3"/>
        <v>0.20208333333333334</v>
      </c>
      <c r="I17" s="38">
        <f t="shared" si="4"/>
        <v>0.20833333333333331</v>
      </c>
      <c r="J17" s="38">
        <f t="shared" si="5"/>
        <v>0.2155448717948718</v>
      </c>
      <c r="K17" s="38">
        <f t="shared" si="6"/>
        <v>0.22395833333333331</v>
      </c>
      <c r="L17" s="18"/>
      <c r="M17" s="4"/>
      <c r="N17" s="4"/>
      <c r="O17" s="4"/>
    </row>
    <row r="18" spans="1:15" ht="12.75">
      <c r="A18" s="90">
        <v>1</v>
      </c>
      <c r="B18" s="28">
        <f t="shared" si="0"/>
        <v>157.5</v>
      </c>
      <c r="C18" s="28">
        <f t="shared" si="1"/>
        <v>32.5</v>
      </c>
      <c r="D18" s="3" t="s">
        <v>420</v>
      </c>
      <c r="E18" s="32" t="s">
        <v>417</v>
      </c>
      <c r="F18" s="32"/>
      <c r="G18" s="38">
        <f t="shared" si="2"/>
        <v>0.19921875</v>
      </c>
      <c r="H18" s="38">
        <f t="shared" si="3"/>
        <v>0.2048611111111111</v>
      </c>
      <c r="I18" s="38">
        <f t="shared" si="4"/>
        <v>0.21130952380952378</v>
      </c>
      <c r="J18" s="38">
        <f t="shared" si="5"/>
        <v>0.21875</v>
      </c>
      <c r="K18" s="38">
        <f t="shared" si="6"/>
        <v>0.22743055555555552</v>
      </c>
      <c r="L18" s="18"/>
      <c r="M18" s="4"/>
      <c r="N18" s="4"/>
      <c r="O18" s="4"/>
    </row>
    <row r="19" spans="1:15" ht="12.75">
      <c r="A19" s="90">
        <v>6</v>
      </c>
      <c r="B19" s="28">
        <f t="shared" si="0"/>
        <v>151.5</v>
      </c>
      <c r="C19" s="28">
        <f t="shared" si="1"/>
        <v>38.5</v>
      </c>
      <c r="D19" s="191" t="s">
        <v>421</v>
      </c>
      <c r="E19" s="32" t="s">
        <v>422</v>
      </c>
      <c r="F19" s="32">
        <v>376</v>
      </c>
      <c r="G19" s="38">
        <f t="shared" si="2"/>
        <v>0.21484375</v>
      </c>
      <c r="H19" s="38">
        <f t="shared" si="3"/>
        <v>0.22152777777777777</v>
      </c>
      <c r="I19" s="38">
        <f t="shared" si="4"/>
        <v>0.22916666666666666</v>
      </c>
      <c r="J19" s="38">
        <f t="shared" si="5"/>
        <v>0.23798076923076922</v>
      </c>
      <c r="K19" s="38">
        <f t="shared" si="6"/>
        <v>0.2482638888888889</v>
      </c>
      <c r="L19" s="18"/>
      <c r="M19" s="4"/>
      <c r="N19" s="4"/>
      <c r="O19" s="4"/>
    </row>
    <row r="20" spans="1:15" ht="12.75">
      <c r="A20" s="90">
        <v>10.5</v>
      </c>
      <c r="B20" s="28">
        <f t="shared" si="0"/>
        <v>141</v>
      </c>
      <c r="C20" s="28">
        <f t="shared" si="1"/>
        <v>49</v>
      </c>
      <c r="D20" s="191" t="s">
        <v>423</v>
      </c>
      <c r="E20" s="32" t="s">
        <v>422</v>
      </c>
      <c r="F20" s="32">
        <v>402</v>
      </c>
      <c r="G20" s="38">
        <f t="shared" si="2"/>
        <v>0.2421875</v>
      </c>
      <c r="H20" s="38">
        <f t="shared" si="3"/>
        <v>0.25069444444444444</v>
      </c>
      <c r="I20" s="38">
        <f t="shared" si="4"/>
        <v>0.26041666666666663</v>
      </c>
      <c r="J20" s="38">
        <f t="shared" si="5"/>
        <v>0.27163461538461536</v>
      </c>
      <c r="K20" s="38">
        <f t="shared" si="6"/>
        <v>0.2847222222222222</v>
      </c>
      <c r="L20" s="18"/>
      <c r="M20" s="4"/>
      <c r="N20" s="4"/>
      <c r="O20" s="4"/>
    </row>
    <row r="21" spans="1:15" ht="12.75">
      <c r="A21" s="90">
        <v>7.5</v>
      </c>
      <c r="B21" s="28">
        <f t="shared" si="0"/>
        <v>133.5</v>
      </c>
      <c r="C21" s="28">
        <f t="shared" si="1"/>
        <v>56.5</v>
      </c>
      <c r="D21" s="191" t="s">
        <v>424</v>
      </c>
      <c r="E21" s="32" t="s">
        <v>425</v>
      </c>
      <c r="F21" s="32">
        <v>411</v>
      </c>
      <c r="G21" s="38">
        <f t="shared" si="2"/>
        <v>0.26171875</v>
      </c>
      <c r="H21" s="38">
        <f t="shared" si="3"/>
        <v>0.27152777777777776</v>
      </c>
      <c r="I21" s="38">
        <f t="shared" si="4"/>
        <v>0.28273809523809523</v>
      </c>
      <c r="J21" s="38">
        <f t="shared" si="5"/>
        <v>0.2956730769230769</v>
      </c>
      <c r="K21" s="38">
        <f t="shared" si="6"/>
        <v>0.3107638888888889</v>
      </c>
      <c r="L21" s="18"/>
      <c r="M21" s="4"/>
      <c r="N21" s="4"/>
      <c r="O21" s="4"/>
    </row>
    <row r="22" spans="1:15" ht="12.75">
      <c r="A22" s="90">
        <v>6</v>
      </c>
      <c r="B22" s="28">
        <f t="shared" si="0"/>
        <v>127.5</v>
      </c>
      <c r="C22" s="28">
        <f t="shared" si="1"/>
        <v>62.5</v>
      </c>
      <c r="D22" s="191" t="s">
        <v>426</v>
      </c>
      <c r="E22" s="32" t="s">
        <v>427</v>
      </c>
      <c r="F22" s="32">
        <v>722</v>
      </c>
      <c r="G22" s="38">
        <f t="shared" si="2"/>
        <v>0.27734375</v>
      </c>
      <c r="H22" s="38">
        <f t="shared" si="3"/>
        <v>0.2881944444444444</v>
      </c>
      <c r="I22" s="38">
        <f t="shared" si="4"/>
        <v>0.3005952380952381</v>
      </c>
      <c r="J22" s="38">
        <f t="shared" si="5"/>
        <v>0.31490384615384615</v>
      </c>
      <c r="K22" s="38">
        <f t="shared" si="6"/>
        <v>0.3315972222222222</v>
      </c>
      <c r="L22" s="18"/>
      <c r="M22" s="4"/>
      <c r="N22" s="4"/>
      <c r="O22" s="4"/>
    </row>
    <row r="23" spans="1:15" ht="12.75">
      <c r="A23" s="90">
        <v>6.5</v>
      </c>
      <c r="B23" s="28">
        <f t="shared" si="0"/>
        <v>121</v>
      </c>
      <c r="C23" s="28">
        <f t="shared" si="1"/>
        <v>69</v>
      </c>
      <c r="D23" s="191" t="s">
        <v>428</v>
      </c>
      <c r="E23" s="32" t="s">
        <v>429</v>
      </c>
      <c r="F23" s="32">
        <v>744</v>
      </c>
      <c r="G23" s="38">
        <f t="shared" si="2"/>
        <v>0.2942708333333333</v>
      </c>
      <c r="H23" s="38">
        <f t="shared" si="3"/>
        <v>0.30624999999999997</v>
      </c>
      <c r="I23" s="38">
        <f t="shared" si="4"/>
        <v>0.31994047619047616</v>
      </c>
      <c r="J23" s="38">
        <f t="shared" si="5"/>
        <v>0.33573717948717946</v>
      </c>
      <c r="K23" s="38">
        <f t="shared" si="6"/>
        <v>0.35416666666666663</v>
      </c>
      <c r="L23" s="18"/>
      <c r="M23" s="4"/>
      <c r="N23" s="4"/>
      <c r="O23" s="4"/>
    </row>
    <row r="24" spans="1:15" ht="12.75">
      <c r="A24" s="90">
        <v>4</v>
      </c>
      <c r="B24" s="28">
        <f aca="true" t="shared" si="7" ref="B24:B30">B23-A24</f>
        <v>117</v>
      </c>
      <c r="C24" s="28">
        <f aca="true" t="shared" si="8" ref="C24:C30">C23+A24</f>
        <v>73</v>
      </c>
      <c r="D24" s="191" t="s">
        <v>430</v>
      </c>
      <c r="E24" s="32" t="s">
        <v>431</v>
      </c>
      <c r="F24" s="32">
        <v>770</v>
      </c>
      <c r="G24" s="38">
        <f aca="true" t="shared" si="9" ref="G24:G31">SUM($G$9+$O$3*C24)</f>
        <v>0.3046875</v>
      </c>
      <c r="H24" s="38">
        <f aca="true" t="shared" si="10" ref="H24:H31">SUM($H$9+$P$3*C24)</f>
        <v>0.3173611111111111</v>
      </c>
      <c r="I24" s="38">
        <f aca="true" t="shared" si="11" ref="I24:I31">SUM($I$9+$Q$3*C24)</f>
        <v>0.3318452380952381</v>
      </c>
      <c r="J24" s="38">
        <f aca="true" t="shared" si="12" ref="J24:J31">SUM($J$9+$R$3*C24)</f>
        <v>0.3485576923076923</v>
      </c>
      <c r="K24" s="38">
        <f aca="true" t="shared" si="13" ref="K24:K31">SUM($K$9+$S$3*C24)</f>
        <v>0.3680555555555555</v>
      </c>
      <c r="L24" s="18"/>
      <c r="M24" s="4"/>
      <c r="N24" s="4"/>
      <c r="O24" s="4"/>
    </row>
    <row r="25" spans="1:15" ht="12.75">
      <c r="A25" s="90">
        <v>4</v>
      </c>
      <c r="B25" s="28">
        <f t="shared" si="7"/>
        <v>113</v>
      </c>
      <c r="C25" s="28">
        <f t="shared" si="8"/>
        <v>77</v>
      </c>
      <c r="D25" s="191" t="s">
        <v>432</v>
      </c>
      <c r="E25" s="32" t="s">
        <v>431</v>
      </c>
      <c r="F25" s="32">
        <v>862</v>
      </c>
      <c r="G25" s="38">
        <f t="shared" si="9"/>
        <v>0.31510416666666663</v>
      </c>
      <c r="H25" s="38">
        <f t="shared" si="10"/>
        <v>0.32847222222222217</v>
      </c>
      <c r="I25" s="38">
        <f t="shared" si="11"/>
        <v>0.34375</v>
      </c>
      <c r="J25" s="38">
        <f t="shared" si="12"/>
        <v>0.3613782051282051</v>
      </c>
      <c r="K25" s="38">
        <f t="shared" si="13"/>
        <v>0.3819444444444444</v>
      </c>
      <c r="L25" s="18"/>
      <c r="M25" s="4"/>
      <c r="N25" s="4"/>
      <c r="O25" s="4"/>
    </row>
    <row r="26" spans="1:15" ht="12.75">
      <c r="A26" s="90">
        <v>6</v>
      </c>
      <c r="B26" s="28">
        <f t="shared" si="7"/>
        <v>107</v>
      </c>
      <c r="C26" s="28">
        <f t="shared" si="8"/>
        <v>83</v>
      </c>
      <c r="D26" s="191" t="s">
        <v>433</v>
      </c>
      <c r="E26" s="32" t="s">
        <v>434</v>
      </c>
      <c r="F26" s="32">
        <v>565</v>
      </c>
      <c r="G26" s="38">
        <f t="shared" si="9"/>
        <v>0.33072916666666663</v>
      </c>
      <c r="H26" s="38">
        <f t="shared" si="10"/>
        <v>0.3451388888888889</v>
      </c>
      <c r="I26" s="38">
        <f t="shared" si="11"/>
        <v>0.36160714285714285</v>
      </c>
      <c r="J26" s="38">
        <f t="shared" si="12"/>
        <v>0.38060897435897434</v>
      </c>
      <c r="K26" s="38">
        <f t="shared" si="13"/>
        <v>0.40277777777777773</v>
      </c>
      <c r="L26" s="18"/>
      <c r="M26" s="4"/>
      <c r="N26" s="4"/>
      <c r="O26" s="4"/>
    </row>
    <row r="27" spans="1:15" ht="12.75">
      <c r="A27" s="90">
        <v>9</v>
      </c>
      <c r="B27" s="28">
        <f t="shared" si="7"/>
        <v>98</v>
      </c>
      <c r="C27" s="28">
        <f t="shared" si="8"/>
        <v>92</v>
      </c>
      <c r="D27" s="3" t="s">
        <v>435</v>
      </c>
      <c r="E27" s="32" t="s">
        <v>434</v>
      </c>
      <c r="F27" s="32">
        <v>964</v>
      </c>
      <c r="G27" s="38">
        <f t="shared" si="9"/>
        <v>0.35416666666666663</v>
      </c>
      <c r="H27" s="38">
        <f t="shared" si="10"/>
        <v>0.37013888888888885</v>
      </c>
      <c r="I27" s="38">
        <f t="shared" si="11"/>
        <v>0.3883928571428571</v>
      </c>
      <c r="J27" s="38">
        <f t="shared" si="12"/>
        <v>0.4094551282051282</v>
      </c>
      <c r="K27" s="38">
        <f t="shared" si="13"/>
        <v>0.43402777777777773</v>
      </c>
      <c r="L27" s="18"/>
      <c r="M27" s="4"/>
      <c r="N27" s="4"/>
      <c r="O27" s="4"/>
    </row>
    <row r="28" spans="1:15" ht="12.75">
      <c r="A28" s="90">
        <v>2</v>
      </c>
      <c r="B28" s="28">
        <f t="shared" si="7"/>
        <v>96</v>
      </c>
      <c r="C28" s="28">
        <f t="shared" si="8"/>
        <v>94</v>
      </c>
      <c r="D28" s="191" t="s">
        <v>436</v>
      </c>
      <c r="E28" s="32" t="s">
        <v>429</v>
      </c>
      <c r="F28" s="32">
        <v>834</v>
      </c>
      <c r="G28" s="38">
        <f t="shared" si="9"/>
        <v>0.359375</v>
      </c>
      <c r="H28" s="38">
        <f t="shared" si="10"/>
        <v>0.3756944444444444</v>
      </c>
      <c r="I28" s="38">
        <f t="shared" si="11"/>
        <v>0.3943452380952381</v>
      </c>
      <c r="J28" s="38">
        <f t="shared" si="12"/>
        <v>0.4158653846153846</v>
      </c>
      <c r="K28" s="38">
        <f t="shared" si="13"/>
        <v>0.4409722222222222</v>
      </c>
      <c r="L28" s="18"/>
      <c r="M28" s="4"/>
      <c r="N28" s="4"/>
      <c r="O28" s="4"/>
    </row>
    <row r="29" spans="1:15" ht="12.75">
      <c r="A29" s="90">
        <v>7</v>
      </c>
      <c r="B29" s="28">
        <f t="shared" si="7"/>
        <v>89</v>
      </c>
      <c r="C29" s="28">
        <f t="shared" si="8"/>
        <v>101</v>
      </c>
      <c r="D29" s="191" t="s">
        <v>437</v>
      </c>
      <c r="E29" s="32" t="s">
        <v>438</v>
      </c>
      <c r="F29" s="32">
        <v>865</v>
      </c>
      <c r="G29" s="38">
        <f t="shared" si="9"/>
        <v>0.37760416666666663</v>
      </c>
      <c r="H29" s="38">
        <f t="shared" si="10"/>
        <v>0.3951388888888888</v>
      </c>
      <c r="I29" s="38">
        <f t="shared" si="11"/>
        <v>0.4151785714285714</v>
      </c>
      <c r="J29" s="38">
        <f t="shared" si="12"/>
        <v>0.43830128205128205</v>
      </c>
      <c r="K29" s="38">
        <f t="shared" si="13"/>
        <v>0.46527777777777773</v>
      </c>
      <c r="L29" s="18"/>
      <c r="M29" s="4"/>
      <c r="N29" s="4"/>
      <c r="O29" s="4"/>
    </row>
    <row r="30" spans="1:15" ht="12.75">
      <c r="A30" s="90">
        <v>1.5</v>
      </c>
      <c r="B30" s="28">
        <f t="shared" si="7"/>
        <v>87.5</v>
      </c>
      <c r="C30" s="28">
        <f t="shared" si="8"/>
        <v>102.5</v>
      </c>
      <c r="D30" s="191" t="s">
        <v>439</v>
      </c>
      <c r="E30" s="32" t="s">
        <v>440</v>
      </c>
      <c r="F30" s="32">
        <v>851</v>
      </c>
      <c r="G30" s="38">
        <f t="shared" si="9"/>
        <v>0.38151041666666663</v>
      </c>
      <c r="H30" s="38">
        <f t="shared" si="10"/>
        <v>0.3993055555555555</v>
      </c>
      <c r="I30" s="38">
        <f t="shared" si="11"/>
        <v>0.4196428571428571</v>
      </c>
      <c r="J30" s="38">
        <f t="shared" si="12"/>
        <v>0.44310897435897434</v>
      </c>
      <c r="K30" s="38">
        <f t="shared" si="13"/>
        <v>0.47048611111111105</v>
      </c>
      <c r="L30" s="18"/>
      <c r="M30" s="4"/>
      <c r="N30" s="4"/>
      <c r="O30" s="4"/>
    </row>
    <row r="31" spans="1:15" ht="12.75">
      <c r="A31" s="90">
        <v>8.5</v>
      </c>
      <c r="B31" s="28">
        <f>B30-A31</f>
        <v>79</v>
      </c>
      <c r="C31" s="28">
        <f>C30+A31</f>
        <v>111</v>
      </c>
      <c r="D31" s="45" t="s">
        <v>705</v>
      </c>
      <c r="E31" s="32"/>
      <c r="F31" s="32">
        <v>880</v>
      </c>
      <c r="G31" s="38">
        <f t="shared" si="9"/>
        <v>0.4036458333333333</v>
      </c>
      <c r="H31" s="38">
        <f t="shared" si="10"/>
        <v>0.4229166666666666</v>
      </c>
      <c r="I31" s="38">
        <f t="shared" si="11"/>
        <v>0.44494047619047616</v>
      </c>
      <c r="J31" s="38">
        <f t="shared" si="12"/>
        <v>0.4703525641025641</v>
      </c>
      <c r="K31" s="38">
        <f t="shared" si="13"/>
        <v>0.49999999999999994</v>
      </c>
      <c r="L31" s="18"/>
      <c r="M31" s="4"/>
      <c r="N31" s="4"/>
      <c r="O31" s="4"/>
    </row>
    <row r="32" spans="1:13" ht="12.75">
      <c r="A32" s="90"/>
      <c r="B32" s="29"/>
      <c r="C32" s="29"/>
      <c r="D32" s="31" t="s">
        <v>21</v>
      </c>
      <c r="E32" s="32"/>
      <c r="F32" s="32"/>
      <c r="G32" s="29"/>
      <c r="H32" s="29"/>
      <c r="I32" s="29"/>
      <c r="J32" s="29"/>
      <c r="K32" s="91"/>
      <c r="M32" s="4"/>
    </row>
    <row r="33" spans="1:13" ht="12.75">
      <c r="A33" s="90">
        <v>0</v>
      </c>
      <c r="B33" s="28">
        <f>B31</f>
        <v>79</v>
      </c>
      <c r="C33" s="28">
        <f>C31</f>
        <v>111</v>
      </c>
      <c r="D33" s="45" t="s">
        <v>706</v>
      </c>
      <c r="E33" s="42" t="s">
        <v>155</v>
      </c>
      <c r="F33" s="32"/>
      <c r="G33" s="35">
        <f>$L$6</f>
        <v>0.46875</v>
      </c>
      <c r="H33" s="35">
        <f>$L$6</f>
        <v>0.46875</v>
      </c>
      <c r="I33" s="35">
        <f>$L$6</f>
        <v>0.46875</v>
      </c>
      <c r="J33" s="35">
        <f>$M$6</f>
        <v>0.46875</v>
      </c>
      <c r="K33" s="35">
        <f>$M$6</f>
        <v>0.46875</v>
      </c>
      <c r="L33" s="77">
        <f>A33</f>
        <v>0</v>
      </c>
      <c r="M33" s="4"/>
    </row>
    <row r="34" spans="1:13" ht="12.75">
      <c r="A34" s="90">
        <v>5</v>
      </c>
      <c r="B34" s="28">
        <f aca="true" t="shared" si="14" ref="B34:B47">B33-A34</f>
        <v>74</v>
      </c>
      <c r="C34" s="28">
        <f aca="true" t="shared" si="15" ref="C34:C50">C33+A34</f>
        <v>116</v>
      </c>
      <c r="D34" s="39" t="s">
        <v>441</v>
      </c>
      <c r="E34" s="42" t="s">
        <v>155</v>
      </c>
      <c r="F34" s="32">
        <v>950</v>
      </c>
      <c r="G34" s="38">
        <f aca="true" t="shared" si="16" ref="G34:G47">SUM($H$33+$O$3*L34)</f>
        <v>0.4817708333333333</v>
      </c>
      <c r="H34" s="38">
        <f aca="true" t="shared" si="17" ref="H34:H47">SUM($H$33+$P$3*L34)</f>
        <v>0.4826388888888889</v>
      </c>
      <c r="I34" s="38">
        <f aca="true" t="shared" si="18" ref="I34:I47">SUM($I$33+$Q$3*L34)</f>
        <v>0.4836309523809524</v>
      </c>
      <c r="J34" s="38">
        <f aca="true" t="shared" si="19" ref="J34:J47">SUM($J$33+$R$3*L34)</f>
        <v>0.484775641025641</v>
      </c>
      <c r="K34" s="38">
        <f aca="true" t="shared" si="20" ref="K34:K47">SUM($K$33+$S$3*L34)</f>
        <v>0.4861111111111111</v>
      </c>
      <c r="L34" s="77">
        <f aca="true" t="shared" si="21" ref="L34:L47">L33+A34</f>
        <v>5</v>
      </c>
      <c r="M34" s="4"/>
    </row>
    <row r="35" spans="1:13" ht="12.75">
      <c r="A35" s="90">
        <v>1.5</v>
      </c>
      <c r="B35" s="28">
        <f t="shared" si="14"/>
        <v>72.5</v>
      </c>
      <c r="C35" s="28">
        <f t="shared" si="15"/>
        <v>117.5</v>
      </c>
      <c r="D35" s="191" t="s">
        <v>442</v>
      </c>
      <c r="E35" s="42" t="s">
        <v>443</v>
      </c>
      <c r="F35" s="32">
        <v>927</v>
      </c>
      <c r="G35" s="38">
        <f t="shared" si="16"/>
        <v>0.4856770833333333</v>
      </c>
      <c r="H35" s="38">
        <f t="shared" si="17"/>
        <v>0.48680555555555555</v>
      </c>
      <c r="I35" s="38">
        <f t="shared" si="18"/>
        <v>0.4880952380952381</v>
      </c>
      <c r="J35" s="38">
        <f t="shared" si="19"/>
        <v>0.4895833333333333</v>
      </c>
      <c r="K35" s="38">
        <f t="shared" si="20"/>
        <v>0.4913194444444444</v>
      </c>
      <c r="L35" s="77">
        <f t="shared" si="21"/>
        <v>6.5</v>
      </c>
      <c r="M35" s="4"/>
    </row>
    <row r="36" spans="1:13" ht="12.75">
      <c r="A36" s="90">
        <v>4</v>
      </c>
      <c r="B36" s="28">
        <f t="shared" si="14"/>
        <v>68.5</v>
      </c>
      <c r="C36" s="28">
        <f t="shared" si="15"/>
        <v>121.5</v>
      </c>
      <c r="D36" s="191" t="s">
        <v>444</v>
      </c>
      <c r="E36" s="32" t="s">
        <v>155</v>
      </c>
      <c r="F36" s="32">
        <v>911</v>
      </c>
      <c r="G36" s="38">
        <f t="shared" si="16"/>
        <v>0.49609375</v>
      </c>
      <c r="H36" s="38">
        <f t="shared" si="17"/>
        <v>0.4979166666666667</v>
      </c>
      <c r="I36" s="38">
        <f t="shared" si="18"/>
        <v>0.5</v>
      </c>
      <c r="J36" s="38">
        <f t="shared" si="19"/>
        <v>0.5024038461538461</v>
      </c>
      <c r="K36" s="38">
        <f t="shared" si="20"/>
        <v>0.5052083333333334</v>
      </c>
      <c r="L36" s="77">
        <f t="shared" si="21"/>
        <v>10.5</v>
      </c>
      <c r="M36" s="4"/>
    </row>
    <row r="37" spans="1:13" ht="12.75">
      <c r="A37" s="90">
        <v>6</v>
      </c>
      <c r="B37" s="28">
        <f t="shared" si="14"/>
        <v>62.5</v>
      </c>
      <c r="C37" s="28">
        <f t="shared" si="15"/>
        <v>127.5</v>
      </c>
      <c r="D37" s="39" t="s">
        <v>805</v>
      </c>
      <c r="E37" s="32" t="s">
        <v>445</v>
      </c>
      <c r="F37" s="32">
        <v>910</v>
      </c>
      <c r="G37" s="38">
        <f t="shared" si="16"/>
        <v>0.51171875</v>
      </c>
      <c r="H37" s="38">
        <f t="shared" si="17"/>
        <v>0.5145833333333333</v>
      </c>
      <c r="I37" s="38">
        <f t="shared" si="18"/>
        <v>0.5178571428571429</v>
      </c>
      <c r="J37" s="38">
        <f t="shared" si="19"/>
        <v>0.5216346153846154</v>
      </c>
      <c r="K37" s="38">
        <f t="shared" si="20"/>
        <v>0.5260416666666666</v>
      </c>
      <c r="L37" s="77">
        <f t="shared" si="21"/>
        <v>16.5</v>
      </c>
      <c r="M37" s="4"/>
    </row>
    <row r="38" spans="1:13" ht="12.75">
      <c r="A38" s="90">
        <v>3.5</v>
      </c>
      <c r="B38" s="28">
        <f t="shared" si="14"/>
        <v>59</v>
      </c>
      <c r="C38" s="28">
        <f t="shared" si="15"/>
        <v>131</v>
      </c>
      <c r="D38" s="39" t="s">
        <v>806</v>
      </c>
      <c r="E38" s="32" t="s">
        <v>445</v>
      </c>
      <c r="F38" s="32">
        <v>860</v>
      </c>
      <c r="G38" s="38">
        <f t="shared" si="16"/>
        <v>0.5208333333333334</v>
      </c>
      <c r="H38" s="38">
        <f t="shared" si="17"/>
        <v>0.5243055555555556</v>
      </c>
      <c r="I38" s="38">
        <f t="shared" si="18"/>
        <v>0.5282738095238095</v>
      </c>
      <c r="J38" s="38">
        <f t="shared" si="19"/>
        <v>0.5328525641025641</v>
      </c>
      <c r="K38" s="38">
        <f t="shared" si="20"/>
        <v>0.5381944444444444</v>
      </c>
      <c r="L38" s="77">
        <f t="shared" si="21"/>
        <v>20</v>
      </c>
      <c r="M38" s="4"/>
    </row>
    <row r="39" spans="1:13" ht="12.75">
      <c r="A39" s="90">
        <v>5</v>
      </c>
      <c r="B39" s="28">
        <f t="shared" si="14"/>
        <v>54</v>
      </c>
      <c r="C39" s="28">
        <f t="shared" si="15"/>
        <v>136</v>
      </c>
      <c r="D39" s="40" t="s">
        <v>789</v>
      </c>
      <c r="E39" s="32" t="s">
        <v>773</v>
      </c>
      <c r="F39" s="32">
        <v>965</v>
      </c>
      <c r="G39" s="38">
        <f t="shared" si="16"/>
        <v>0.5338541666666666</v>
      </c>
      <c r="H39" s="38">
        <f t="shared" si="17"/>
        <v>0.5381944444444444</v>
      </c>
      <c r="I39" s="38">
        <f t="shared" si="18"/>
        <v>0.5431547619047619</v>
      </c>
      <c r="J39" s="38">
        <f t="shared" si="19"/>
        <v>0.5488782051282051</v>
      </c>
      <c r="K39" s="38">
        <f t="shared" si="20"/>
        <v>0.5555555555555556</v>
      </c>
      <c r="L39" s="77">
        <f t="shared" si="21"/>
        <v>25</v>
      </c>
      <c r="M39" s="4"/>
    </row>
    <row r="40" spans="1:13" ht="12.75">
      <c r="A40" s="90">
        <v>4</v>
      </c>
      <c r="B40" s="28">
        <f t="shared" si="14"/>
        <v>50</v>
      </c>
      <c r="C40" s="28">
        <f t="shared" si="15"/>
        <v>140</v>
      </c>
      <c r="D40" s="39" t="s">
        <v>774</v>
      </c>
      <c r="E40" s="32" t="s">
        <v>261</v>
      </c>
      <c r="F40" s="32">
        <v>870</v>
      </c>
      <c r="G40" s="38">
        <f t="shared" si="16"/>
        <v>0.5442708333333334</v>
      </c>
      <c r="H40" s="38">
        <f t="shared" si="17"/>
        <v>0.5493055555555555</v>
      </c>
      <c r="I40" s="38">
        <f t="shared" si="18"/>
        <v>0.5550595238095238</v>
      </c>
      <c r="J40" s="38">
        <f t="shared" si="19"/>
        <v>0.561698717948718</v>
      </c>
      <c r="K40" s="38">
        <f t="shared" si="20"/>
        <v>0.5694444444444444</v>
      </c>
      <c r="L40" s="77">
        <f t="shared" si="21"/>
        <v>29</v>
      </c>
      <c r="M40" s="4"/>
    </row>
    <row r="41" spans="1:13" ht="12.75">
      <c r="A41" s="90">
        <v>5</v>
      </c>
      <c r="B41" s="28">
        <f t="shared" si="14"/>
        <v>45</v>
      </c>
      <c r="C41" s="28">
        <f t="shared" si="15"/>
        <v>145</v>
      </c>
      <c r="D41" s="191" t="s">
        <v>775</v>
      </c>
      <c r="E41" s="32" t="s">
        <v>776</v>
      </c>
      <c r="F41" s="32">
        <v>885</v>
      </c>
      <c r="G41" s="38">
        <f t="shared" si="16"/>
        <v>0.5572916666666666</v>
      </c>
      <c r="H41" s="38">
        <f t="shared" si="17"/>
        <v>0.5631944444444444</v>
      </c>
      <c r="I41" s="38">
        <f t="shared" si="18"/>
        <v>0.5699404761904762</v>
      </c>
      <c r="J41" s="38">
        <f t="shared" si="19"/>
        <v>0.577724358974359</v>
      </c>
      <c r="K41" s="38">
        <f t="shared" si="20"/>
        <v>0.5868055555555556</v>
      </c>
      <c r="L41" s="77">
        <f t="shared" si="21"/>
        <v>34</v>
      </c>
      <c r="M41" s="4"/>
    </row>
    <row r="42" spans="1:13" ht="12.75">
      <c r="A42" s="90">
        <v>5.5</v>
      </c>
      <c r="B42" s="28">
        <f t="shared" si="14"/>
        <v>39.5</v>
      </c>
      <c r="C42" s="28">
        <f t="shared" si="15"/>
        <v>150.5</v>
      </c>
      <c r="D42" s="191" t="s">
        <v>777</v>
      </c>
      <c r="E42" s="32" t="s">
        <v>778</v>
      </c>
      <c r="F42" s="32">
        <v>781</v>
      </c>
      <c r="G42" s="38">
        <f t="shared" si="16"/>
        <v>0.5716145833333334</v>
      </c>
      <c r="H42" s="38">
        <f t="shared" si="17"/>
        <v>0.5784722222222222</v>
      </c>
      <c r="I42" s="38">
        <f t="shared" si="18"/>
        <v>0.5863095238095238</v>
      </c>
      <c r="J42" s="38">
        <f t="shared" si="19"/>
        <v>0.5953525641025641</v>
      </c>
      <c r="K42" s="38">
        <f t="shared" si="20"/>
        <v>0.6059027777777778</v>
      </c>
      <c r="L42" s="77">
        <f t="shared" si="21"/>
        <v>39.5</v>
      </c>
      <c r="M42" s="4"/>
    </row>
    <row r="43" spans="1:13" ht="12.75">
      <c r="A43" s="90">
        <v>5</v>
      </c>
      <c r="B43" s="28">
        <f t="shared" si="14"/>
        <v>34.5</v>
      </c>
      <c r="C43" s="28">
        <f t="shared" si="15"/>
        <v>155.5</v>
      </c>
      <c r="D43" s="191" t="s">
        <v>779</v>
      </c>
      <c r="E43" s="32" t="s">
        <v>780</v>
      </c>
      <c r="F43" s="32">
        <v>765</v>
      </c>
      <c r="G43" s="38">
        <f t="shared" si="16"/>
        <v>0.5846354166666666</v>
      </c>
      <c r="H43" s="38">
        <f t="shared" si="17"/>
        <v>0.5923611111111111</v>
      </c>
      <c r="I43" s="38">
        <f t="shared" si="18"/>
        <v>0.6011904761904762</v>
      </c>
      <c r="J43" s="38">
        <f t="shared" si="19"/>
        <v>0.6113782051282051</v>
      </c>
      <c r="K43" s="38">
        <f t="shared" si="20"/>
        <v>0.6232638888888888</v>
      </c>
      <c r="L43" s="77">
        <f t="shared" si="21"/>
        <v>44.5</v>
      </c>
      <c r="M43" s="4"/>
    </row>
    <row r="44" spans="1:13" ht="12.75">
      <c r="A44" s="90">
        <v>2</v>
      </c>
      <c r="B44" s="28">
        <f t="shared" si="14"/>
        <v>32.5</v>
      </c>
      <c r="C44" s="28">
        <f t="shared" si="15"/>
        <v>157.5</v>
      </c>
      <c r="D44" s="39" t="s">
        <v>781</v>
      </c>
      <c r="E44" s="42" t="s">
        <v>780</v>
      </c>
      <c r="F44" s="32">
        <v>845</v>
      </c>
      <c r="G44" s="38">
        <f t="shared" si="16"/>
        <v>0.58984375</v>
      </c>
      <c r="H44" s="38">
        <f t="shared" si="17"/>
        <v>0.5979166666666667</v>
      </c>
      <c r="I44" s="38">
        <f t="shared" si="18"/>
        <v>0.6071428571428571</v>
      </c>
      <c r="J44" s="38">
        <f t="shared" si="19"/>
        <v>0.6177884615384616</v>
      </c>
      <c r="K44" s="38">
        <f t="shared" si="20"/>
        <v>0.6302083333333333</v>
      </c>
      <c r="L44" s="77">
        <f t="shared" si="21"/>
        <v>46.5</v>
      </c>
      <c r="M44" s="4"/>
    </row>
    <row r="45" spans="1:13" ht="12.75">
      <c r="A45" s="90">
        <v>3.5</v>
      </c>
      <c r="B45" s="28">
        <f t="shared" si="14"/>
        <v>29</v>
      </c>
      <c r="C45" s="28">
        <f t="shared" si="15"/>
        <v>161</v>
      </c>
      <c r="D45" s="191" t="s">
        <v>787</v>
      </c>
      <c r="E45" s="42" t="s">
        <v>566</v>
      </c>
      <c r="F45" s="32">
        <v>1050</v>
      </c>
      <c r="G45" s="38">
        <f t="shared" si="16"/>
        <v>0.5989583333333333</v>
      </c>
      <c r="H45" s="38">
        <f t="shared" si="17"/>
        <v>0.6076388888888888</v>
      </c>
      <c r="I45" s="38">
        <f t="shared" si="18"/>
        <v>0.6175595238095238</v>
      </c>
      <c r="J45" s="38">
        <f t="shared" si="19"/>
        <v>0.6290064102564102</v>
      </c>
      <c r="K45" s="38">
        <f t="shared" si="20"/>
        <v>0.6423611111111112</v>
      </c>
      <c r="L45" s="77">
        <f t="shared" si="21"/>
        <v>50</v>
      </c>
      <c r="M45" s="4"/>
    </row>
    <row r="46" spans="1:13" ht="12.75">
      <c r="A46" s="90">
        <v>9.5</v>
      </c>
      <c r="B46" s="28">
        <f t="shared" si="14"/>
        <v>19.5</v>
      </c>
      <c r="C46" s="28">
        <f t="shared" si="15"/>
        <v>170.5</v>
      </c>
      <c r="D46" s="191" t="s">
        <v>782</v>
      </c>
      <c r="E46" s="42" t="s">
        <v>566</v>
      </c>
      <c r="F46" s="32">
        <v>880</v>
      </c>
      <c r="G46" s="38">
        <f t="shared" si="16"/>
        <v>0.6236979166666666</v>
      </c>
      <c r="H46" s="38">
        <f t="shared" si="17"/>
        <v>0.6340277777777777</v>
      </c>
      <c r="I46" s="38">
        <f t="shared" si="18"/>
        <v>0.6458333333333333</v>
      </c>
      <c r="J46" s="38">
        <f t="shared" si="19"/>
        <v>0.6594551282051282</v>
      </c>
      <c r="K46" s="38">
        <f t="shared" si="20"/>
        <v>0.6753472222222222</v>
      </c>
      <c r="L46" s="77">
        <f t="shared" si="21"/>
        <v>59.5</v>
      </c>
      <c r="M46" s="4"/>
    </row>
    <row r="47" spans="1:13" ht="12.75">
      <c r="A47" s="90">
        <v>5.5</v>
      </c>
      <c r="B47" s="28">
        <f t="shared" si="14"/>
        <v>14</v>
      </c>
      <c r="C47" s="28">
        <f t="shared" si="15"/>
        <v>176</v>
      </c>
      <c r="D47" s="191" t="s">
        <v>804</v>
      </c>
      <c r="E47" s="32" t="s">
        <v>566</v>
      </c>
      <c r="F47" s="32">
        <v>765</v>
      </c>
      <c r="G47" s="38">
        <f t="shared" si="16"/>
        <v>0.6380208333333333</v>
      </c>
      <c r="H47" s="38">
        <f t="shared" si="17"/>
        <v>0.6493055555555556</v>
      </c>
      <c r="I47" s="38">
        <f t="shared" si="18"/>
        <v>0.6622023809523809</v>
      </c>
      <c r="J47" s="38">
        <f t="shared" si="19"/>
        <v>0.6770833333333333</v>
      </c>
      <c r="K47" s="38">
        <f t="shared" si="20"/>
        <v>0.6944444444444444</v>
      </c>
      <c r="L47" s="77">
        <f t="shared" si="21"/>
        <v>65</v>
      </c>
      <c r="M47" s="4"/>
    </row>
    <row r="48" spans="1:13" ht="12.75">
      <c r="A48" s="90">
        <v>1.5</v>
      </c>
      <c r="B48" s="28">
        <f aca="true" t="shared" si="22" ref="B48:B54">B47-A48</f>
        <v>12.5</v>
      </c>
      <c r="C48" s="28">
        <f t="shared" si="15"/>
        <v>177.5</v>
      </c>
      <c r="D48" s="191" t="s">
        <v>783</v>
      </c>
      <c r="E48" s="32"/>
      <c r="F48" s="32">
        <v>770</v>
      </c>
      <c r="G48" s="38">
        <f aca="true" t="shared" si="23" ref="G48:G54">SUM($H$33+$O$3*L48)</f>
        <v>0.6419270833333333</v>
      </c>
      <c r="H48" s="38">
        <f aca="true" t="shared" si="24" ref="H48:H54">SUM($H$33+$P$3*L48)</f>
        <v>0.6534722222222222</v>
      </c>
      <c r="I48" s="38">
        <f aca="true" t="shared" si="25" ref="I48:I54">SUM($I$33+$Q$3*L48)</f>
        <v>0.6666666666666666</v>
      </c>
      <c r="J48" s="38">
        <f aca="true" t="shared" si="26" ref="J48:J54">SUM($J$33+$R$3*L48)</f>
        <v>0.6818910256410257</v>
      </c>
      <c r="K48" s="38">
        <f aca="true" t="shared" si="27" ref="K48:K54">SUM($K$33+$S$3*L48)</f>
        <v>0.6996527777777778</v>
      </c>
      <c r="L48" s="77">
        <f aca="true" t="shared" si="28" ref="L48:L54">L47+A48</f>
        <v>66.5</v>
      </c>
      <c r="M48" s="4"/>
    </row>
    <row r="49" spans="1:13" ht="12.75">
      <c r="A49" s="90">
        <v>2</v>
      </c>
      <c r="B49" s="28">
        <f t="shared" si="22"/>
        <v>10.5</v>
      </c>
      <c r="C49" s="28">
        <f t="shared" si="15"/>
        <v>179.5</v>
      </c>
      <c r="D49" s="191" t="s">
        <v>784</v>
      </c>
      <c r="E49" s="32" t="s">
        <v>261</v>
      </c>
      <c r="F49" s="32">
        <v>778</v>
      </c>
      <c r="G49" s="38">
        <f t="shared" si="23"/>
        <v>0.6471354166666666</v>
      </c>
      <c r="H49" s="38">
        <f t="shared" si="24"/>
        <v>0.6590277777777778</v>
      </c>
      <c r="I49" s="38">
        <f t="shared" si="25"/>
        <v>0.6726190476190477</v>
      </c>
      <c r="J49" s="38">
        <f t="shared" si="26"/>
        <v>0.688301282051282</v>
      </c>
      <c r="K49" s="38">
        <f t="shared" si="27"/>
        <v>0.7065972222222222</v>
      </c>
      <c r="L49" s="77">
        <f t="shared" si="28"/>
        <v>68.5</v>
      </c>
      <c r="M49" s="4"/>
    </row>
    <row r="50" spans="1:13" ht="12.75">
      <c r="A50" s="90">
        <v>4</v>
      </c>
      <c r="B50" s="28">
        <f t="shared" si="22"/>
        <v>6.5</v>
      </c>
      <c r="C50" s="28">
        <f t="shared" si="15"/>
        <v>183.5</v>
      </c>
      <c r="D50" s="191" t="s">
        <v>785</v>
      </c>
      <c r="E50" s="32" t="s">
        <v>788</v>
      </c>
      <c r="F50" s="32">
        <v>750</v>
      </c>
      <c r="G50" s="38">
        <f t="shared" si="23"/>
        <v>0.6575520833333333</v>
      </c>
      <c r="H50" s="38">
        <f t="shared" si="24"/>
        <v>0.6701388888888888</v>
      </c>
      <c r="I50" s="38">
        <f t="shared" si="25"/>
        <v>0.6845238095238095</v>
      </c>
      <c r="J50" s="38">
        <f t="shared" si="26"/>
        <v>0.7011217948717948</v>
      </c>
      <c r="K50" s="38">
        <f t="shared" si="27"/>
        <v>0.7204861111111112</v>
      </c>
      <c r="L50" s="77">
        <f t="shared" si="28"/>
        <v>72.5</v>
      </c>
      <c r="M50" s="4"/>
    </row>
    <row r="51" spans="1:13" ht="12.75">
      <c r="A51" s="90">
        <v>1</v>
      </c>
      <c r="B51" s="28">
        <f t="shared" si="22"/>
        <v>5.5</v>
      </c>
      <c r="C51" s="28">
        <f>C50+A51</f>
        <v>184.5</v>
      </c>
      <c r="D51" s="191" t="s">
        <v>790</v>
      </c>
      <c r="E51" s="32" t="s">
        <v>155</v>
      </c>
      <c r="F51" s="32">
        <v>778</v>
      </c>
      <c r="G51" s="38">
        <f t="shared" si="23"/>
        <v>0.66015625</v>
      </c>
      <c r="H51" s="38">
        <f t="shared" si="24"/>
        <v>0.6729166666666666</v>
      </c>
      <c r="I51" s="38">
        <f t="shared" si="25"/>
        <v>0.6875</v>
      </c>
      <c r="J51" s="38">
        <f t="shared" si="26"/>
        <v>0.7043269230769231</v>
      </c>
      <c r="K51" s="38">
        <f t="shared" si="27"/>
        <v>0.7239583333333333</v>
      </c>
      <c r="L51" s="77">
        <f t="shared" si="28"/>
        <v>73.5</v>
      </c>
      <c r="M51" s="4"/>
    </row>
    <row r="52" spans="1:13" ht="12.75">
      <c r="A52" s="90">
        <v>2</v>
      </c>
      <c r="B52" s="28">
        <f t="shared" si="22"/>
        <v>3.5</v>
      </c>
      <c r="C52" s="28">
        <f>C51+A52</f>
        <v>186.5</v>
      </c>
      <c r="D52" s="191" t="s">
        <v>791</v>
      </c>
      <c r="E52" s="32" t="s">
        <v>155</v>
      </c>
      <c r="F52" s="32">
        <v>921</v>
      </c>
      <c r="G52" s="38">
        <f t="shared" si="23"/>
        <v>0.6653645833333333</v>
      </c>
      <c r="H52" s="38">
        <f t="shared" si="24"/>
        <v>0.6784722222222221</v>
      </c>
      <c r="I52" s="38">
        <f t="shared" si="25"/>
        <v>0.6934523809523809</v>
      </c>
      <c r="J52" s="38">
        <f t="shared" si="26"/>
        <v>0.7107371794871795</v>
      </c>
      <c r="K52" s="38">
        <f t="shared" si="27"/>
        <v>0.7309027777777778</v>
      </c>
      <c r="L52" s="77">
        <f t="shared" si="28"/>
        <v>75.5</v>
      </c>
      <c r="M52" s="4"/>
    </row>
    <row r="53" spans="1:13" ht="12.75">
      <c r="A53" s="90">
        <v>3</v>
      </c>
      <c r="B53" s="28">
        <f t="shared" si="22"/>
        <v>0.5</v>
      </c>
      <c r="C53" s="28">
        <f>C52+A53</f>
        <v>189.5</v>
      </c>
      <c r="D53" s="191" t="s">
        <v>792</v>
      </c>
      <c r="E53" s="32" t="s">
        <v>155</v>
      </c>
      <c r="F53" s="32">
        <v>800</v>
      </c>
      <c r="G53" s="38">
        <f t="shared" si="23"/>
        <v>0.6731770833333333</v>
      </c>
      <c r="H53" s="38">
        <f t="shared" si="24"/>
        <v>0.6868055555555556</v>
      </c>
      <c r="I53" s="38">
        <f t="shared" si="25"/>
        <v>0.7023809523809523</v>
      </c>
      <c r="J53" s="38">
        <f t="shared" si="26"/>
        <v>0.7203525641025641</v>
      </c>
      <c r="K53" s="38">
        <f t="shared" si="27"/>
        <v>0.7413194444444444</v>
      </c>
      <c r="L53" s="77">
        <f t="shared" si="28"/>
        <v>78.5</v>
      </c>
      <c r="M53" s="4"/>
    </row>
    <row r="54" spans="1:13" ht="12.75">
      <c r="A54" s="90">
        <v>0.5</v>
      </c>
      <c r="B54" s="28">
        <f t="shared" si="22"/>
        <v>0</v>
      </c>
      <c r="C54" s="28">
        <f>C53+A54</f>
        <v>190</v>
      </c>
      <c r="D54" s="34" t="s">
        <v>786</v>
      </c>
      <c r="E54" s="32"/>
      <c r="F54" s="32">
        <v>758</v>
      </c>
      <c r="G54" s="38">
        <f t="shared" si="23"/>
        <v>0.6744791666666666</v>
      </c>
      <c r="H54" s="38">
        <f t="shared" si="24"/>
        <v>0.6881944444444444</v>
      </c>
      <c r="I54" s="38">
        <f t="shared" si="25"/>
        <v>0.7038690476190477</v>
      </c>
      <c r="J54" s="38">
        <f t="shared" si="26"/>
        <v>0.7219551282051282</v>
      </c>
      <c r="K54" s="38">
        <f t="shared" si="27"/>
        <v>0.7430555555555556</v>
      </c>
      <c r="L54" s="77">
        <f t="shared" si="28"/>
        <v>79</v>
      </c>
      <c r="M54" s="4"/>
    </row>
    <row r="55" spans="1:13" ht="12.75">
      <c r="A55" s="28"/>
      <c r="B55" s="28"/>
      <c r="C55" s="28"/>
      <c r="D55" s="41"/>
      <c r="E55" s="29"/>
      <c r="F55" s="29"/>
      <c r="G55" s="38"/>
      <c r="H55" s="38"/>
      <c r="I55" s="38"/>
      <c r="J55" s="38"/>
      <c r="K55" s="38"/>
      <c r="L55" s="77"/>
      <c r="M55" s="4"/>
    </row>
    <row r="56" spans="1:13" ht="12.75">
      <c r="A56" s="28"/>
      <c r="B56" s="28"/>
      <c r="C56" s="28"/>
      <c r="D56" s="41"/>
      <c r="E56" s="29"/>
      <c r="F56" s="29"/>
      <c r="G56" s="38"/>
      <c r="H56" s="38"/>
      <c r="I56" s="38"/>
      <c r="J56" s="38"/>
      <c r="K56" s="38"/>
      <c r="L56" s="77"/>
      <c r="M56" s="4"/>
    </row>
    <row r="57" spans="1:13" ht="12.75">
      <c r="A57" s="28"/>
      <c r="B57" s="28"/>
      <c r="C57" s="28"/>
      <c r="D57" s="41"/>
      <c r="E57" s="29"/>
      <c r="F57" s="29"/>
      <c r="G57" s="38"/>
      <c r="H57" s="38"/>
      <c r="I57" s="38"/>
      <c r="J57" s="38"/>
      <c r="K57" s="38"/>
      <c r="L57" s="77"/>
      <c r="M57" s="4"/>
    </row>
    <row r="58" spans="1:13" ht="12.75">
      <c r="A58" s="28"/>
      <c r="B58" s="28"/>
      <c r="C58" s="28"/>
      <c r="D58" s="41"/>
      <c r="E58" s="29"/>
      <c r="F58" s="29"/>
      <c r="G58" s="38"/>
      <c r="H58" s="38"/>
      <c r="I58" s="38"/>
      <c r="J58" s="38"/>
      <c r="K58" s="38"/>
      <c r="L58" s="77"/>
      <c r="M58" s="4"/>
    </row>
    <row r="59" spans="1:13" ht="12.75">
      <c r="A59" s="28"/>
      <c r="B59" s="28"/>
      <c r="C59" s="28"/>
      <c r="D59" s="41"/>
      <c r="E59" s="29"/>
      <c r="F59" s="29"/>
      <c r="G59" s="38"/>
      <c r="H59" s="38"/>
      <c r="I59" s="38"/>
      <c r="J59" s="38"/>
      <c r="K59" s="38"/>
      <c r="L59" s="77"/>
      <c r="M59" s="4"/>
    </row>
    <row r="60" spans="1:13" ht="12.75">
      <c r="A60" s="28"/>
      <c r="B60" s="28"/>
      <c r="C60" s="28"/>
      <c r="D60" s="41"/>
      <c r="E60" s="29"/>
      <c r="F60" s="29"/>
      <c r="G60" s="38"/>
      <c r="H60" s="38"/>
      <c r="I60" s="38"/>
      <c r="J60" s="38"/>
      <c r="K60" s="38"/>
      <c r="L60" s="77"/>
      <c r="M60" s="4"/>
    </row>
    <row r="61" spans="1:13" ht="12.75">
      <c r="A61" s="28"/>
      <c r="B61" s="28"/>
      <c r="C61" s="28"/>
      <c r="D61" s="41"/>
      <c r="E61" s="29"/>
      <c r="F61" s="29"/>
      <c r="G61" s="38"/>
      <c r="H61" s="38"/>
      <c r="I61" s="38"/>
      <c r="J61" s="38"/>
      <c r="K61" s="38"/>
      <c r="L61" s="77"/>
      <c r="M61" s="4"/>
    </row>
    <row r="62" spans="1:13" ht="12.75">
      <c r="A62" s="28"/>
      <c r="B62" s="28"/>
      <c r="C62" s="28"/>
      <c r="D62" s="41"/>
      <c r="E62" s="29"/>
      <c r="F62" s="29"/>
      <c r="G62" s="38"/>
      <c r="H62" s="38"/>
      <c r="I62" s="38"/>
      <c r="J62" s="38"/>
      <c r="K62" s="38"/>
      <c r="L62" s="77"/>
      <c r="M62" s="76"/>
    </row>
    <row r="63" spans="1:13" ht="12.75">
      <c r="A63" s="28"/>
      <c r="B63" s="28"/>
      <c r="C63" s="28"/>
      <c r="D63" s="92"/>
      <c r="E63" s="29"/>
      <c r="F63" s="29"/>
      <c r="G63" s="38"/>
      <c r="H63" s="38"/>
      <c r="I63" s="38"/>
      <c r="J63" s="38"/>
      <c r="K63" s="38"/>
      <c r="L63" s="77"/>
      <c r="M63" s="4"/>
    </row>
    <row r="64" spans="1:13" ht="12.75">
      <c r="A64" s="28"/>
      <c r="B64" s="28"/>
      <c r="C64" s="28"/>
      <c r="D64" s="46"/>
      <c r="E64" s="29"/>
      <c r="F64" s="29"/>
      <c r="G64" s="38"/>
      <c r="H64" s="38"/>
      <c r="I64" s="38"/>
      <c r="J64" s="38"/>
      <c r="K64" s="38"/>
      <c r="L64" s="77"/>
      <c r="M64" s="4"/>
    </row>
    <row r="65" spans="1:13" ht="12.75">
      <c r="A65" s="28"/>
      <c r="B65" s="28"/>
      <c r="C65" s="28"/>
      <c r="D65" s="65"/>
      <c r="E65" s="29"/>
      <c r="F65" s="29"/>
      <c r="G65" s="38"/>
      <c r="H65" s="38"/>
      <c r="I65" s="38"/>
      <c r="J65" s="38"/>
      <c r="K65" s="38"/>
      <c r="L65" s="77"/>
      <c r="M65" s="4" t="s">
        <v>699</v>
      </c>
    </row>
    <row r="66" spans="2:11" ht="12.75">
      <c r="B66" s="17"/>
      <c r="C66" s="17"/>
      <c r="D66" s="52"/>
      <c r="E66" s="10"/>
      <c r="F66" s="10"/>
      <c r="G66" s="10"/>
      <c r="H66" s="53"/>
      <c r="I66" s="53"/>
      <c r="J66" s="53"/>
      <c r="K66" s="72"/>
    </row>
    <row r="67" spans="2:11" ht="12.75">
      <c r="B67" s="17"/>
      <c r="C67" s="17"/>
      <c r="D67" s="56"/>
      <c r="E67" s="10"/>
      <c r="F67" s="5"/>
      <c r="G67" s="5"/>
      <c r="H67" s="53"/>
      <c r="I67" s="53"/>
      <c r="J67" s="53"/>
      <c r="K67" s="72"/>
    </row>
    <row r="68" spans="2:11" ht="12.75">
      <c r="B68" s="10"/>
      <c r="C68" s="10"/>
      <c r="D68" s="52"/>
      <c r="E68" s="10"/>
      <c r="F68" s="10"/>
      <c r="G68" s="10"/>
      <c r="H68" s="53"/>
      <c r="I68" s="53"/>
      <c r="J68" s="53"/>
      <c r="K68" s="72"/>
    </row>
  </sheetData>
  <sheetProtection/>
  <mergeCells count="7">
    <mergeCell ref="C5:G5"/>
    <mergeCell ref="G6:K6"/>
    <mergeCell ref="A1:K1"/>
    <mergeCell ref="L1:M1"/>
    <mergeCell ref="A2:K2"/>
    <mergeCell ref="A3:K3"/>
    <mergeCell ref="A4:K4"/>
  </mergeCells>
  <printOptions horizontalCentered="1"/>
  <pageMargins left="0.39375" right="0.39375" top="0.39375" bottom="0.39375" header="0.5118055555555556" footer="0.39375"/>
  <pageSetup fitToHeight="1" fitToWidth="1" horizontalDpi="300" verticalDpi="300" orientation="portrait" paperSize="9" scale="88" r:id="rId1"/>
  <headerFooter alignWithMargins="0">
    <oddFooter>&amp;L&amp;F   &amp;D  &amp;T&amp;R&amp;8Les communes en lettres majuscules sont des
 chefs lieux de cantons, sous-préfectures ou préfectures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zoomScalePageLayoutView="0" workbookViewId="0" topLeftCell="A3">
      <selection activeCell="F40" sqref="F40"/>
    </sheetView>
  </sheetViews>
  <sheetFormatPr defaultColWidth="8.57421875" defaultRowHeight="12.75"/>
  <cols>
    <col min="1" max="1" width="6.7109375" style="1" customWidth="1"/>
    <col min="2" max="3" width="8.7109375" style="2" customWidth="1"/>
    <col min="4" max="4" width="31.7109375" style="3" customWidth="1"/>
    <col min="5" max="10" width="7.7109375" style="2" customWidth="1"/>
    <col min="11" max="11" width="7.7109375" style="71" customWidth="1"/>
    <col min="12" max="14" width="8.57421875" style="3" customWidth="1"/>
    <col min="15" max="19" width="9.421875" style="3" customWidth="1"/>
    <col min="20" max="20" width="8.57421875" style="3" customWidth="1"/>
    <col min="21" max="16384" width="8.57421875" style="3" customWidth="1"/>
  </cols>
  <sheetData>
    <row r="1" spans="1:19" ht="12.75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5" t="s">
        <v>1</v>
      </c>
      <c r="M1" s="215"/>
      <c r="N1" s="7">
        <v>0.041666666666666664</v>
      </c>
      <c r="O1" s="8">
        <v>16</v>
      </c>
      <c r="P1" s="8">
        <v>15</v>
      </c>
      <c r="Q1" s="8">
        <v>14</v>
      </c>
      <c r="R1" s="8">
        <v>13</v>
      </c>
      <c r="S1" s="9">
        <v>12</v>
      </c>
    </row>
    <row r="2" spans="1:19" ht="12.75">
      <c r="A2" s="212" t="s">
        <v>52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11"/>
      <c r="M2" s="6"/>
      <c r="N2" s="11"/>
      <c r="O2" s="11"/>
      <c r="P2" s="5"/>
      <c r="Q2" s="5"/>
      <c r="R2" s="5"/>
      <c r="S2" s="12"/>
    </row>
    <row r="3" spans="1:19" ht="12.75">
      <c r="A3" s="212" t="s">
        <v>63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13" t="s">
        <v>2</v>
      </c>
      <c r="M3" s="6">
        <v>1</v>
      </c>
      <c r="N3" s="11" t="s">
        <v>3</v>
      </c>
      <c r="O3" s="14">
        <f>($N$1/O1)</f>
        <v>0.0026041666666666665</v>
      </c>
      <c r="P3" s="14">
        <f>($N$1/P1)</f>
        <v>0.0027777777777777775</v>
      </c>
      <c r="Q3" s="14">
        <f>($N$1/Q1)</f>
        <v>0.002976190476190476</v>
      </c>
      <c r="R3" s="14">
        <f>($N$1/R1)</f>
        <v>0.003205128205128205</v>
      </c>
      <c r="S3" s="15">
        <f>($N$1/S1)</f>
        <v>0.003472222222222222</v>
      </c>
    </row>
    <row r="4" spans="1:12" ht="12.75">
      <c r="A4" s="211" t="s">
        <v>4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52"/>
    </row>
    <row r="5" spans="1:14" ht="12.75">
      <c r="A5" s="17"/>
      <c r="B5" s="10"/>
      <c r="C5" s="212" t="s">
        <v>802</v>
      </c>
      <c r="D5" s="212"/>
      <c r="E5" s="212"/>
      <c r="F5" s="212"/>
      <c r="G5" s="212"/>
      <c r="H5" s="17">
        <v>191</v>
      </c>
      <c r="I5" s="10" t="s">
        <v>5</v>
      </c>
      <c r="J5" s="10"/>
      <c r="K5" s="72"/>
      <c r="L5" s="18">
        <v>0.10416666666666667</v>
      </c>
      <c r="M5" s="18">
        <v>0.10416666666666667</v>
      </c>
      <c r="N5" s="3" t="s">
        <v>6</v>
      </c>
    </row>
    <row r="6" spans="1:14" ht="12.75">
      <c r="A6" s="19"/>
      <c r="B6" s="20" t="s">
        <v>5</v>
      </c>
      <c r="C6" s="73"/>
      <c r="D6" s="21" t="s">
        <v>7</v>
      </c>
      <c r="E6" s="22" t="s">
        <v>8</v>
      </c>
      <c r="F6" s="22" t="s">
        <v>9</v>
      </c>
      <c r="G6" s="214" t="s">
        <v>10</v>
      </c>
      <c r="H6" s="214"/>
      <c r="I6" s="214"/>
      <c r="J6" s="214"/>
      <c r="K6" s="214"/>
      <c r="L6" s="18">
        <v>0.4895833333333333</v>
      </c>
      <c r="M6" s="18">
        <v>0.4895833333333333</v>
      </c>
      <c r="N6" s="16" t="s">
        <v>11</v>
      </c>
    </row>
    <row r="7" spans="1:13" ht="12.75">
      <c r="A7" s="24" t="s">
        <v>12</v>
      </c>
      <c r="B7" s="25" t="s">
        <v>13</v>
      </c>
      <c r="C7" s="25" t="s">
        <v>14</v>
      </c>
      <c r="D7" s="93"/>
      <c r="E7" s="27" t="s">
        <v>15</v>
      </c>
      <c r="F7" s="27"/>
      <c r="G7" s="27" t="s">
        <v>16</v>
      </c>
      <c r="H7" s="27" t="s">
        <v>17</v>
      </c>
      <c r="I7" s="27" t="s">
        <v>18</v>
      </c>
      <c r="J7" s="27" t="s">
        <v>19</v>
      </c>
      <c r="K7" s="27" t="s">
        <v>20</v>
      </c>
      <c r="L7" s="10"/>
      <c r="M7" s="4"/>
    </row>
    <row r="8" spans="1:15" ht="12.75">
      <c r="A8" s="28"/>
      <c r="B8" s="28"/>
      <c r="C8" s="28"/>
      <c r="D8" s="31" t="s">
        <v>84</v>
      </c>
      <c r="E8" s="32"/>
      <c r="F8" s="32"/>
      <c r="G8" s="29"/>
      <c r="H8" s="30"/>
      <c r="I8" s="30"/>
      <c r="J8" s="30"/>
      <c r="K8" s="30"/>
      <c r="L8" s="36"/>
      <c r="M8" s="4"/>
      <c r="N8" s="4"/>
      <c r="O8" s="4"/>
    </row>
    <row r="9" spans="1:15" ht="25.5">
      <c r="A9" s="90">
        <v>0</v>
      </c>
      <c r="B9" s="28">
        <f>$H$5</f>
        <v>191</v>
      </c>
      <c r="C9" s="28"/>
      <c r="D9" s="205" t="s">
        <v>803</v>
      </c>
      <c r="E9" s="32" t="s">
        <v>87</v>
      </c>
      <c r="F9" s="32">
        <v>837</v>
      </c>
      <c r="G9" s="35">
        <f>$L$5</f>
        <v>0.10416666666666667</v>
      </c>
      <c r="H9" s="35">
        <f>$L$5</f>
        <v>0.10416666666666667</v>
      </c>
      <c r="I9" s="35">
        <f>$L$5</f>
        <v>0.10416666666666667</v>
      </c>
      <c r="J9" s="35">
        <f>$M$5</f>
        <v>0.10416666666666667</v>
      </c>
      <c r="K9" s="35">
        <f>$M$5</f>
        <v>0.10416666666666667</v>
      </c>
      <c r="L9" s="36"/>
      <c r="M9" s="4"/>
      <c r="N9" s="4"/>
      <c r="O9" s="4"/>
    </row>
    <row r="10" spans="1:15" ht="12.75">
      <c r="A10" s="90">
        <v>0</v>
      </c>
      <c r="B10" s="28">
        <f aca="true" t="shared" si="0" ref="B10:B24">SUM(B9-A10)</f>
        <v>191</v>
      </c>
      <c r="C10" s="28">
        <f aca="true" t="shared" si="1" ref="C10:C24">SUM(C9+A10)</f>
        <v>0</v>
      </c>
      <c r="D10" s="191" t="s">
        <v>85</v>
      </c>
      <c r="E10" s="32" t="s">
        <v>86</v>
      </c>
      <c r="F10" s="32">
        <v>876</v>
      </c>
      <c r="G10" s="38">
        <f>SUM($G$9+$O$3*C10)</f>
        <v>0.10416666666666667</v>
      </c>
      <c r="H10" s="38">
        <f>SUM($H$9+$P$3*C10)</f>
        <v>0.10416666666666667</v>
      </c>
      <c r="I10" s="38">
        <f>SUM($I$9+$Q$3*C10)</f>
        <v>0.10416666666666667</v>
      </c>
      <c r="J10" s="38">
        <f>SUM($J$9+$R$3*C10)</f>
        <v>0.10416666666666667</v>
      </c>
      <c r="K10" s="38">
        <f>SUM($K$9+$S$3*C10)</f>
        <v>0.10416666666666667</v>
      </c>
      <c r="L10" s="36"/>
      <c r="M10" s="4"/>
      <c r="N10" s="4"/>
      <c r="O10" s="4"/>
    </row>
    <row r="11" spans="1:15" ht="12.75">
      <c r="A11" s="90">
        <v>9</v>
      </c>
      <c r="B11" s="28">
        <f t="shared" si="0"/>
        <v>182</v>
      </c>
      <c r="C11" s="28">
        <f t="shared" si="1"/>
        <v>9</v>
      </c>
      <c r="D11" s="31" t="s">
        <v>94</v>
      </c>
      <c r="E11" s="32"/>
      <c r="F11" s="32">
        <v>1135</v>
      </c>
      <c r="G11" s="38">
        <f>SUM($G$9+$O$3*C11)</f>
        <v>0.12760416666666669</v>
      </c>
      <c r="H11" s="38">
        <f>SUM($H$9+$P$3*C11)</f>
        <v>0.12916666666666668</v>
      </c>
      <c r="I11" s="38">
        <f>SUM($I$9+$Q$3*C11)</f>
        <v>0.13095238095238096</v>
      </c>
      <c r="J11" s="38">
        <f>SUM($J$9+$R$3*C11)</f>
        <v>0.1330128205128205</v>
      </c>
      <c r="K11" s="38">
        <f>SUM($K$9+$S$3*C11)</f>
        <v>0.13541666666666669</v>
      </c>
      <c r="L11" s="36"/>
      <c r="M11" s="4"/>
      <c r="N11" s="4"/>
      <c r="O11" s="4"/>
    </row>
    <row r="12" spans="1:15" ht="12.75">
      <c r="A12" s="90">
        <v>6</v>
      </c>
      <c r="B12" s="28">
        <f t="shared" si="0"/>
        <v>176</v>
      </c>
      <c r="C12" s="28">
        <f t="shared" si="1"/>
        <v>15</v>
      </c>
      <c r="D12" s="191" t="s">
        <v>95</v>
      </c>
      <c r="E12" s="32"/>
      <c r="F12" s="32">
        <v>1069</v>
      </c>
      <c r="G12" s="38">
        <f aca="true" t="shared" si="2" ref="G12:G24">SUM($G$9+$O$3*C12)</f>
        <v>0.14322916666666669</v>
      </c>
      <c r="H12" s="38">
        <f aca="true" t="shared" si="3" ref="H12:H24">SUM($H$9+$P$3*C12)</f>
        <v>0.14583333333333334</v>
      </c>
      <c r="I12" s="38">
        <f aca="true" t="shared" si="4" ref="I12:I24">SUM($I$9+$Q$3*C12)</f>
        <v>0.1488095238095238</v>
      </c>
      <c r="J12" s="38">
        <f aca="true" t="shared" si="5" ref="J12:J24">SUM($J$9+$R$3*C12)</f>
        <v>0.15224358974358976</v>
      </c>
      <c r="K12" s="38">
        <f aca="true" t="shared" si="6" ref="K12:K24">SUM($K$9+$S$3*C12)</f>
        <v>0.15625</v>
      </c>
      <c r="M12" s="4"/>
      <c r="N12" s="4"/>
      <c r="O12" s="4"/>
    </row>
    <row r="13" spans="1:15" ht="12.75">
      <c r="A13" s="90">
        <v>19</v>
      </c>
      <c r="B13" s="28">
        <f t="shared" si="0"/>
        <v>157</v>
      </c>
      <c r="C13" s="28">
        <f t="shared" si="1"/>
        <v>34</v>
      </c>
      <c r="D13" s="191" t="s">
        <v>88</v>
      </c>
      <c r="E13" s="32"/>
      <c r="F13" s="32">
        <v>435</v>
      </c>
      <c r="G13" s="38">
        <f t="shared" si="2"/>
        <v>0.19270833333333331</v>
      </c>
      <c r="H13" s="38">
        <f t="shared" si="3"/>
        <v>0.1986111111111111</v>
      </c>
      <c r="I13" s="38">
        <f t="shared" si="4"/>
        <v>0.20535714285714285</v>
      </c>
      <c r="J13" s="38">
        <f t="shared" si="5"/>
        <v>0.21314102564102566</v>
      </c>
      <c r="K13" s="38">
        <f t="shared" si="6"/>
        <v>0.2222222222222222</v>
      </c>
      <c r="M13" s="4"/>
      <c r="N13" s="4"/>
      <c r="O13" s="4"/>
    </row>
    <row r="14" spans="1:15" ht="12.75">
      <c r="A14" s="90">
        <v>9</v>
      </c>
      <c r="B14" s="28">
        <f t="shared" si="0"/>
        <v>148</v>
      </c>
      <c r="C14" s="28">
        <f t="shared" si="1"/>
        <v>43</v>
      </c>
      <c r="D14" s="191" t="s">
        <v>96</v>
      </c>
      <c r="E14" s="32"/>
      <c r="F14" s="32"/>
      <c r="G14" s="38">
        <f t="shared" si="2"/>
        <v>0.21614583333333331</v>
      </c>
      <c r="H14" s="38">
        <f t="shared" si="3"/>
        <v>0.2236111111111111</v>
      </c>
      <c r="I14" s="38">
        <f t="shared" si="4"/>
        <v>0.23214285714285715</v>
      </c>
      <c r="J14" s="38">
        <f t="shared" si="5"/>
        <v>0.24198717948717946</v>
      </c>
      <c r="K14" s="38">
        <f t="shared" si="6"/>
        <v>0.2534722222222222</v>
      </c>
      <c r="M14" s="4"/>
      <c r="N14" s="4"/>
      <c r="O14" s="4"/>
    </row>
    <row r="15" spans="1:15" ht="12.75">
      <c r="A15" s="90">
        <v>7</v>
      </c>
      <c r="B15" s="28">
        <f t="shared" si="0"/>
        <v>141</v>
      </c>
      <c r="C15" s="28">
        <f t="shared" si="1"/>
        <v>50</v>
      </c>
      <c r="D15" s="191" t="s">
        <v>97</v>
      </c>
      <c r="E15" s="32"/>
      <c r="F15" s="32">
        <v>810</v>
      </c>
      <c r="G15" s="38">
        <f t="shared" si="2"/>
        <v>0.234375</v>
      </c>
      <c r="H15" s="38">
        <f t="shared" si="3"/>
        <v>0.24305555555555552</v>
      </c>
      <c r="I15" s="38">
        <f t="shared" si="4"/>
        <v>0.25297619047619047</v>
      </c>
      <c r="J15" s="38">
        <f t="shared" si="5"/>
        <v>0.2644230769230769</v>
      </c>
      <c r="K15" s="38">
        <f t="shared" si="6"/>
        <v>0.2777777777777778</v>
      </c>
      <c r="M15" s="4"/>
      <c r="N15" s="4"/>
      <c r="O15" s="4"/>
    </row>
    <row r="16" spans="1:15" ht="12.75">
      <c r="A16" s="90">
        <v>7</v>
      </c>
      <c r="B16" s="28">
        <f t="shared" si="0"/>
        <v>134</v>
      </c>
      <c r="C16" s="28">
        <f t="shared" si="1"/>
        <v>57</v>
      </c>
      <c r="D16" s="191" t="s">
        <v>98</v>
      </c>
      <c r="E16" s="32"/>
      <c r="F16" s="32">
        <v>601</v>
      </c>
      <c r="G16" s="38">
        <f t="shared" si="2"/>
        <v>0.2526041666666667</v>
      </c>
      <c r="H16" s="38">
        <f t="shared" si="3"/>
        <v>0.2625</v>
      </c>
      <c r="I16" s="38">
        <f t="shared" si="4"/>
        <v>0.2738095238095238</v>
      </c>
      <c r="J16" s="38">
        <f t="shared" si="5"/>
        <v>0.28685897435897434</v>
      </c>
      <c r="K16" s="38">
        <f t="shared" si="6"/>
        <v>0.3020833333333333</v>
      </c>
      <c r="M16" s="4"/>
      <c r="N16" s="4"/>
      <c r="O16" s="4"/>
    </row>
    <row r="17" spans="1:15" ht="12.75">
      <c r="A17" s="90">
        <v>6.5</v>
      </c>
      <c r="B17" s="28">
        <f t="shared" si="0"/>
        <v>127.5</v>
      </c>
      <c r="C17" s="28">
        <f t="shared" si="1"/>
        <v>63.5</v>
      </c>
      <c r="D17" s="191" t="s">
        <v>99</v>
      </c>
      <c r="E17" s="32"/>
      <c r="F17" s="32"/>
      <c r="G17" s="38">
        <f t="shared" si="2"/>
        <v>0.26953125</v>
      </c>
      <c r="H17" s="38">
        <f t="shared" si="3"/>
        <v>0.28055555555555556</v>
      </c>
      <c r="I17" s="38">
        <f t="shared" si="4"/>
        <v>0.2931547619047619</v>
      </c>
      <c r="J17" s="38">
        <f t="shared" si="5"/>
        <v>0.3076923076923077</v>
      </c>
      <c r="K17" s="38">
        <f t="shared" si="6"/>
        <v>0.3246527777777778</v>
      </c>
      <c r="M17" s="4"/>
      <c r="N17" s="4"/>
      <c r="O17" s="4"/>
    </row>
    <row r="18" spans="1:15" ht="12.75">
      <c r="A18" s="90">
        <v>5</v>
      </c>
      <c r="B18" s="28">
        <f t="shared" si="0"/>
        <v>122.5</v>
      </c>
      <c r="C18" s="28">
        <f t="shared" si="1"/>
        <v>68.5</v>
      </c>
      <c r="D18" s="191" t="s">
        <v>100</v>
      </c>
      <c r="E18" s="32"/>
      <c r="F18" s="32"/>
      <c r="G18" s="38">
        <f t="shared" si="2"/>
        <v>0.2825520833333333</v>
      </c>
      <c r="H18" s="38">
        <f t="shared" si="3"/>
        <v>0.29444444444444445</v>
      </c>
      <c r="I18" s="38">
        <f t="shared" si="4"/>
        <v>0.3080357142857143</v>
      </c>
      <c r="J18" s="38">
        <f t="shared" si="5"/>
        <v>0.32371794871794873</v>
      </c>
      <c r="K18" s="38">
        <f t="shared" si="6"/>
        <v>0.3420138888888889</v>
      </c>
      <c r="M18" s="4"/>
      <c r="N18" s="4"/>
      <c r="O18" s="4"/>
    </row>
    <row r="19" spans="1:15" ht="12.75">
      <c r="A19" s="90">
        <v>5.5</v>
      </c>
      <c r="B19" s="28">
        <f t="shared" si="0"/>
        <v>117</v>
      </c>
      <c r="C19" s="28">
        <f t="shared" si="1"/>
        <v>74</v>
      </c>
      <c r="D19" s="191" t="s">
        <v>89</v>
      </c>
      <c r="E19" s="32"/>
      <c r="F19" s="32">
        <v>728</v>
      </c>
      <c r="G19" s="38">
        <f t="shared" si="2"/>
        <v>0.296875</v>
      </c>
      <c r="H19" s="38">
        <f t="shared" si="3"/>
        <v>0.3097222222222222</v>
      </c>
      <c r="I19" s="38">
        <f t="shared" si="4"/>
        <v>0.3244047619047619</v>
      </c>
      <c r="J19" s="38">
        <f t="shared" si="5"/>
        <v>0.34134615384615385</v>
      </c>
      <c r="K19" s="38">
        <f t="shared" si="6"/>
        <v>0.3611111111111111</v>
      </c>
      <c r="M19" s="4"/>
      <c r="N19" s="4"/>
      <c r="O19" s="4"/>
    </row>
    <row r="20" spans="1:15" ht="12.75">
      <c r="A20" s="90">
        <v>2</v>
      </c>
      <c r="B20" s="28">
        <f t="shared" si="0"/>
        <v>115</v>
      </c>
      <c r="C20" s="28">
        <f t="shared" si="1"/>
        <v>76</v>
      </c>
      <c r="D20" s="191" t="s">
        <v>101</v>
      </c>
      <c r="E20" s="32"/>
      <c r="F20" s="32"/>
      <c r="G20" s="38">
        <f t="shared" si="2"/>
        <v>0.3020833333333333</v>
      </c>
      <c r="H20" s="38">
        <f t="shared" si="3"/>
        <v>0.31527777777777777</v>
      </c>
      <c r="I20" s="38">
        <f t="shared" si="4"/>
        <v>0.33035714285714285</v>
      </c>
      <c r="J20" s="38">
        <f t="shared" si="5"/>
        <v>0.34775641025641024</v>
      </c>
      <c r="K20" s="38">
        <f t="shared" si="6"/>
        <v>0.3680555555555556</v>
      </c>
      <c r="M20" s="4"/>
      <c r="N20" s="4"/>
      <c r="O20" s="4"/>
    </row>
    <row r="21" spans="1:15" ht="12.75">
      <c r="A21" s="90">
        <v>8</v>
      </c>
      <c r="B21" s="28">
        <f t="shared" si="0"/>
        <v>107</v>
      </c>
      <c r="C21" s="28">
        <f t="shared" si="1"/>
        <v>84</v>
      </c>
      <c r="D21" s="191" t="s">
        <v>102</v>
      </c>
      <c r="E21" s="32">
        <v>12</v>
      </c>
      <c r="F21" s="32"/>
      <c r="G21" s="38">
        <f t="shared" si="2"/>
        <v>0.3229166666666667</v>
      </c>
      <c r="H21" s="38">
        <f t="shared" si="3"/>
        <v>0.33749999999999997</v>
      </c>
      <c r="I21" s="38">
        <f t="shared" si="4"/>
        <v>0.3541666666666667</v>
      </c>
      <c r="J21" s="38">
        <f t="shared" si="5"/>
        <v>0.3733974358974359</v>
      </c>
      <c r="K21" s="38">
        <f t="shared" si="6"/>
        <v>0.3958333333333333</v>
      </c>
      <c r="M21" s="4"/>
      <c r="N21" s="4"/>
      <c r="O21" s="4"/>
    </row>
    <row r="22" spans="1:15" ht="12.75">
      <c r="A22" s="90">
        <v>6</v>
      </c>
      <c r="B22" s="28">
        <f t="shared" si="0"/>
        <v>101</v>
      </c>
      <c r="C22" s="28">
        <f t="shared" si="1"/>
        <v>90</v>
      </c>
      <c r="D22" s="191" t="s">
        <v>90</v>
      </c>
      <c r="E22" s="32"/>
      <c r="F22" s="32">
        <v>769</v>
      </c>
      <c r="G22" s="38">
        <f t="shared" si="2"/>
        <v>0.3385416666666667</v>
      </c>
      <c r="H22" s="38">
        <f t="shared" si="3"/>
        <v>0.35416666666666663</v>
      </c>
      <c r="I22" s="38">
        <f t="shared" si="4"/>
        <v>0.37202380952380953</v>
      </c>
      <c r="J22" s="38">
        <f t="shared" si="5"/>
        <v>0.3926282051282051</v>
      </c>
      <c r="K22" s="38">
        <f t="shared" si="6"/>
        <v>0.4166666666666667</v>
      </c>
      <c r="M22" s="4"/>
      <c r="N22" s="4"/>
      <c r="O22" s="4"/>
    </row>
    <row r="23" spans="1:15" ht="12.75">
      <c r="A23" s="90">
        <v>4</v>
      </c>
      <c r="B23" s="28">
        <f t="shared" si="0"/>
        <v>97</v>
      </c>
      <c r="C23" s="28">
        <f t="shared" si="1"/>
        <v>94</v>
      </c>
      <c r="D23" s="191" t="s">
        <v>103</v>
      </c>
      <c r="E23" s="32">
        <v>190</v>
      </c>
      <c r="F23" s="32"/>
      <c r="G23" s="38">
        <f t="shared" si="2"/>
        <v>0.3489583333333333</v>
      </c>
      <c r="H23" s="38">
        <f t="shared" si="3"/>
        <v>0.36527777777777776</v>
      </c>
      <c r="I23" s="38">
        <f t="shared" si="4"/>
        <v>0.38392857142857145</v>
      </c>
      <c r="J23" s="38">
        <f t="shared" si="5"/>
        <v>0.40544871794871795</v>
      </c>
      <c r="K23" s="38">
        <f t="shared" si="6"/>
        <v>0.4305555555555556</v>
      </c>
      <c r="M23" s="4"/>
      <c r="N23" s="4"/>
      <c r="O23" s="4"/>
    </row>
    <row r="24" spans="1:15" ht="12.75">
      <c r="A24" s="90">
        <v>23</v>
      </c>
      <c r="B24" s="28">
        <f t="shared" si="0"/>
        <v>74</v>
      </c>
      <c r="C24" s="28">
        <f t="shared" si="1"/>
        <v>117</v>
      </c>
      <c r="D24" s="34" t="s">
        <v>91</v>
      </c>
      <c r="E24" s="32"/>
      <c r="F24" s="32">
        <v>980</v>
      </c>
      <c r="G24" s="38">
        <f t="shared" si="2"/>
        <v>0.4088541666666667</v>
      </c>
      <c r="H24" s="38">
        <f t="shared" si="3"/>
        <v>0.42916666666666664</v>
      </c>
      <c r="I24" s="38">
        <f t="shared" si="4"/>
        <v>0.4523809523809524</v>
      </c>
      <c r="J24" s="38">
        <f t="shared" si="5"/>
        <v>0.4791666666666667</v>
      </c>
      <c r="K24" s="38">
        <f t="shared" si="6"/>
        <v>0.5104166666666666</v>
      </c>
      <c r="L24" s="18"/>
      <c r="M24" s="4"/>
      <c r="N24" s="4"/>
      <c r="O24" s="4"/>
    </row>
    <row r="25" spans="1:11" s="4" customFormat="1" ht="12.75">
      <c r="A25" s="28"/>
      <c r="B25" s="28"/>
      <c r="C25" s="28"/>
      <c r="D25" s="31" t="s">
        <v>21</v>
      </c>
      <c r="E25" s="29"/>
      <c r="F25" s="29"/>
      <c r="G25" s="38"/>
      <c r="H25" s="38"/>
      <c r="I25" s="38"/>
      <c r="J25" s="38"/>
      <c r="K25" s="38"/>
    </row>
    <row r="26" spans="1:13" ht="12.75">
      <c r="A26" s="90">
        <v>0</v>
      </c>
      <c r="B26" s="28">
        <f>B24</f>
        <v>74</v>
      </c>
      <c r="C26" s="28">
        <f>C24</f>
        <v>117</v>
      </c>
      <c r="D26" s="34" t="s">
        <v>104</v>
      </c>
      <c r="E26" s="32">
        <v>11</v>
      </c>
      <c r="F26" s="32">
        <v>980</v>
      </c>
      <c r="G26" s="35">
        <f>$L$6</f>
        <v>0.4895833333333333</v>
      </c>
      <c r="H26" s="35">
        <f>$L$6</f>
        <v>0.4895833333333333</v>
      </c>
      <c r="I26" s="35">
        <f>$L$6</f>
        <v>0.4895833333333333</v>
      </c>
      <c r="J26" s="35">
        <f>$M$6</f>
        <v>0.4895833333333333</v>
      </c>
      <c r="K26" s="35">
        <f>$M$6</f>
        <v>0.4895833333333333</v>
      </c>
      <c r="L26" s="77">
        <f aca="true" t="shared" si="7" ref="L26:L37">L25+A26</f>
        <v>0</v>
      </c>
      <c r="M26" s="4"/>
    </row>
    <row r="27" spans="1:13" ht="12.75">
      <c r="A27" s="90">
        <v>14.5</v>
      </c>
      <c r="B27" s="28">
        <f aca="true" t="shared" si="8" ref="B27:B37">SUM(B26-A27)</f>
        <v>59.5</v>
      </c>
      <c r="C27" s="28">
        <f aca="true" t="shared" si="9" ref="C27:C37">SUM(C26+A27)</f>
        <v>131.5</v>
      </c>
      <c r="D27" s="39" t="s">
        <v>105</v>
      </c>
      <c r="E27" s="32"/>
      <c r="F27" s="32">
        <v>1445</v>
      </c>
      <c r="G27" s="38">
        <f>SUM($G$26+$O$3*L27)</f>
        <v>0.52734375</v>
      </c>
      <c r="H27" s="38">
        <f>SUM($H$26+$P$3*L27)</f>
        <v>0.5298611111111111</v>
      </c>
      <c r="I27" s="38">
        <f>SUM($I$26+$Q$3*L27)</f>
        <v>0.5327380952380952</v>
      </c>
      <c r="J27" s="38">
        <f>SUM($J$26+$R$3*L27)</f>
        <v>0.5360576923076923</v>
      </c>
      <c r="K27" s="38">
        <f aca="true" t="shared" si="10" ref="K27:K37">SUM($K$26+$S$3*L27)</f>
        <v>0.5399305555555556</v>
      </c>
      <c r="L27" s="77">
        <f t="shared" si="7"/>
        <v>14.5</v>
      </c>
      <c r="M27" s="4"/>
    </row>
    <row r="28" spans="1:13" ht="12.75">
      <c r="A28" s="90">
        <v>8</v>
      </c>
      <c r="B28" s="28">
        <f t="shared" si="8"/>
        <v>51.5</v>
      </c>
      <c r="C28" s="28">
        <f t="shared" si="9"/>
        <v>139.5</v>
      </c>
      <c r="D28" s="39" t="s">
        <v>736</v>
      </c>
      <c r="E28" s="32"/>
      <c r="F28" s="32">
        <v>975</v>
      </c>
      <c r="G28" s="38">
        <f aca="true" t="shared" si="11" ref="G28:G37">SUM($G$26+$O$3*L28)</f>
        <v>0.5481770833333333</v>
      </c>
      <c r="H28" s="38">
        <f aca="true" t="shared" si="12" ref="H28:H37">SUM($H$26+$P$3*L28)</f>
        <v>0.5520833333333333</v>
      </c>
      <c r="I28" s="38">
        <f aca="true" t="shared" si="13" ref="I28:I37">SUM($I$26+$Q$3*L28)</f>
        <v>0.5565476190476191</v>
      </c>
      <c r="J28" s="38">
        <f aca="true" t="shared" si="14" ref="J28:J37">SUM($J$26+$R$3*L28)</f>
        <v>0.561698717948718</v>
      </c>
      <c r="K28" s="38">
        <f t="shared" si="10"/>
        <v>0.5677083333333333</v>
      </c>
      <c r="L28" s="77">
        <f t="shared" si="7"/>
        <v>22.5</v>
      </c>
      <c r="M28" s="4"/>
    </row>
    <row r="29" spans="1:13" ht="12.75">
      <c r="A29" s="90">
        <v>10.5</v>
      </c>
      <c r="B29" s="28">
        <f t="shared" si="8"/>
        <v>41</v>
      </c>
      <c r="C29" s="28">
        <f t="shared" si="9"/>
        <v>150</v>
      </c>
      <c r="D29" s="39" t="s">
        <v>92</v>
      </c>
      <c r="E29" s="42"/>
      <c r="F29" s="32">
        <v>394</v>
      </c>
      <c r="G29" s="38">
        <f t="shared" si="11"/>
        <v>0.5755208333333333</v>
      </c>
      <c r="H29" s="38">
        <f t="shared" si="12"/>
        <v>0.5812499999999999</v>
      </c>
      <c r="I29" s="38">
        <f t="shared" si="13"/>
        <v>0.5877976190476191</v>
      </c>
      <c r="J29" s="38">
        <f t="shared" si="14"/>
        <v>0.5953525641025641</v>
      </c>
      <c r="K29" s="38">
        <f t="shared" si="10"/>
        <v>0.6041666666666666</v>
      </c>
      <c r="L29" s="77">
        <f t="shared" si="7"/>
        <v>33</v>
      </c>
      <c r="M29" s="4"/>
    </row>
    <row r="30" spans="1:13" ht="12.75">
      <c r="A30" s="90">
        <v>5</v>
      </c>
      <c r="B30" s="28">
        <f t="shared" si="8"/>
        <v>36</v>
      </c>
      <c r="C30" s="28">
        <f t="shared" si="9"/>
        <v>155</v>
      </c>
      <c r="D30" s="39" t="s">
        <v>106</v>
      </c>
      <c r="E30" s="42"/>
      <c r="F30" s="32"/>
      <c r="G30" s="38">
        <f t="shared" si="11"/>
        <v>0.5885416666666666</v>
      </c>
      <c r="H30" s="38">
        <f t="shared" si="12"/>
        <v>0.5951388888888889</v>
      </c>
      <c r="I30" s="38">
        <f t="shared" si="13"/>
        <v>0.6026785714285714</v>
      </c>
      <c r="J30" s="38">
        <f t="shared" si="14"/>
        <v>0.6113782051282051</v>
      </c>
      <c r="K30" s="38">
        <f t="shared" si="10"/>
        <v>0.6215277777777778</v>
      </c>
      <c r="L30" s="77">
        <f t="shared" si="7"/>
        <v>38</v>
      </c>
      <c r="M30" s="4"/>
    </row>
    <row r="31" spans="1:13" ht="12.75">
      <c r="A31" s="90">
        <v>10</v>
      </c>
      <c r="B31" s="28">
        <f t="shared" si="8"/>
        <v>26</v>
      </c>
      <c r="C31" s="28">
        <f t="shared" si="9"/>
        <v>165</v>
      </c>
      <c r="D31" s="39" t="s">
        <v>737</v>
      </c>
      <c r="E31" s="42"/>
      <c r="F31" s="32"/>
      <c r="G31" s="38">
        <f t="shared" si="11"/>
        <v>0.6145833333333333</v>
      </c>
      <c r="H31" s="38">
        <f t="shared" si="12"/>
        <v>0.6229166666666666</v>
      </c>
      <c r="I31" s="38">
        <f t="shared" si="13"/>
        <v>0.6324404761904762</v>
      </c>
      <c r="J31" s="38">
        <f t="shared" si="14"/>
        <v>0.6434294871794872</v>
      </c>
      <c r="K31" s="38">
        <f t="shared" si="10"/>
        <v>0.65625</v>
      </c>
      <c r="L31" s="77">
        <f t="shared" si="7"/>
        <v>48</v>
      </c>
      <c r="M31" s="4"/>
    </row>
    <row r="32" spans="1:13" ht="12.75">
      <c r="A32" s="90">
        <v>4</v>
      </c>
      <c r="B32" s="28">
        <f t="shared" si="8"/>
        <v>22</v>
      </c>
      <c r="C32" s="28">
        <f t="shared" si="9"/>
        <v>169</v>
      </c>
      <c r="D32" s="31" t="s">
        <v>93</v>
      </c>
      <c r="E32" s="32"/>
      <c r="F32" s="32"/>
      <c r="G32" s="38">
        <f t="shared" si="11"/>
        <v>0.625</v>
      </c>
      <c r="H32" s="38">
        <f t="shared" si="12"/>
        <v>0.6340277777777777</v>
      </c>
      <c r="I32" s="38">
        <f t="shared" si="13"/>
        <v>0.6443452380952381</v>
      </c>
      <c r="J32" s="38">
        <f t="shared" si="14"/>
        <v>0.65625</v>
      </c>
      <c r="K32" s="38">
        <f t="shared" si="10"/>
        <v>0.6701388888888888</v>
      </c>
      <c r="L32" s="77">
        <f t="shared" si="7"/>
        <v>52</v>
      </c>
      <c r="M32" s="4"/>
    </row>
    <row r="33" spans="1:13" ht="12.75">
      <c r="A33" s="90">
        <v>0</v>
      </c>
      <c r="B33" s="28">
        <f t="shared" si="8"/>
        <v>22</v>
      </c>
      <c r="C33" s="28">
        <f t="shared" si="9"/>
        <v>169</v>
      </c>
      <c r="D33" s="31" t="s">
        <v>448</v>
      </c>
      <c r="E33" s="32" t="s">
        <v>107</v>
      </c>
      <c r="F33" s="32">
        <v>385</v>
      </c>
      <c r="G33" s="38">
        <f t="shared" si="11"/>
        <v>0.625</v>
      </c>
      <c r="H33" s="38">
        <f t="shared" si="12"/>
        <v>0.6340277777777777</v>
      </c>
      <c r="I33" s="38">
        <f t="shared" si="13"/>
        <v>0.6443452380952381</v>
      </c>
      <c r="J33" s="38">
        <f t="shared" si="14"/>
        <v>0.65625</v>
      </c>
      <c r="K33" s="38">
        <f t="shared" si="10"/>
        <v>0.6701388888888888</v>
      </c>
      <c r="L33" s="77">
        <f t="shared" si="7"/>
        <v>52</v>
      </c>
      <c r="M33" s="4"/>
    </row>
    <row r="34" spans="1:13" ht="12.75">
      <c r="A34" s="90">
        <v>0</v>
      </c>
      <c r="B34" s="28">
        <f>SUM(B33-A34)</f>
        <v>22</v>
      </c>
      <c r="C34" s="28">
        <f>SUM(C33+A34)</f>
        <v>169</v>
      </c>
      <c r="D34" s="40" t="s">
        <v>498</v>
      </c>
      <c r="E34" s="32"/>
      <c r="F34" s="32">
        <v>374</v>
      </c>
      <c r="G34" s="38">
        <f>SUM($G$26+$O$3*L34)</f>
        <v>0.625</v>
      </c>
      <c r="H34" s="38">
        <f>SUM($H$26+$P$3*L34)</f>
        <v>0.6340277777777777</v>
      </c>
      <c r="I34" s="38">
        <f>SUM($I$26+$Q$3*L34)</f>
        <v>0.6443452380952381</v>
      </c>
      <c r="J34" s="38">
        <f>SUM($J$26+$R$3*L34)</f>
        <v>0.65625</v>
      </c>
      <c r="K34" s="38">
        <f>SUM($K$26+$S$3*L34)</f>
        <v>0.6701388888888888</v>
      </c>
      <c r="L34" s="77">
        <f>L33+A34</f>
        <v>52</v>
      </c>
      <c r="M34" s="4"/>
    </row>
    <row r="35" spans="1:13" ht="12.75">
      <c r="A35" s="90">
        <v>7</v>
      </c>
      <c r="B35" s="28">
        <f>SUM(B34-A35)</f>
        <v>15</v>
      </c>
      <c r="C35" s="28">
        <f>SUM(C34+A35)</f>
        <v>176</v>
      </c>
      <c r="D35" s="191" t="s">
        <v>108</v>
      </c>
      <c r="E35" s="32"/>
      <c r="F35" s="32">
        <v>385</v>
      </c>
      <c r="G35" s="38">
        <f>SUM($G$26+$O$3*L35)</f>
        <v>0.6432291666666666</v>
      </c>
      <c r="H35" s="38">
        <f>SUM($H$26+$P$3*L35)</f>
        <v>0.6534722222222222</v>
      </c>
      <c r="I35" s="38">
        <f>SUM($I$26+$Q$3*L35)</f>
        <v>0.6651785714285714</v>
      </c>
      <c r="J35" s="38">
        <f>SUM($J$26+$R$3*L35)</f>
        <v>0.6786858974358974</v>
      </c>
      <c r="K35" s="38">
        <f>SUM($K$26+$S$3*L35)</f>
        <v>0.6944444444444444</v>
      </c>
      <c r="L35" s="77">
        <f>L34+A35</f>
        <v>59</v>
      </c>
      <c r="M35" s="4"/>
    </row>
    <row r="36" spans="1:13" ht="12.75">
      <c r="A36" s="90">
        <v>10</v>
      </c>
      <c r="B36" s="28">
        <f t="shared" si="8"/>
        <v>5</v>
      </c>
      <c r="C36" s="28">
        <f t="shared" si="9"/>
        <v>186</v>
      </c>
      <c r="D36" s="39" t="s">
        <v>109</v>
      </c>
      <c r="E36" s="29" t="s">
        <v>110</v>
      </c>
      <c r="F36" s="32">
        <v>520</v>
      </c>
      <c r="G36" s="38">
        <f t="shared" si="11"/>
        <v>0.6692708333333333</v>
      </c>
      <c r="H36" s="38">
        <f t="shared" si="12"/>
        <v>0.6812499999999999</v>
      </c>
      <c r="I36" s="38">
        <f t="shared" si="13"/>
        <v>0.6949404761904762</v>
      </c>
      <c r="J36" s="38">
        <f t="shared" si="14"/>
        <v>0.7107371794871795</v>
      </c>
      <c r="K36" s="38">
        <f t="shared" si="10"/>
        <v>0.7291666666666666</v>
      </c>
      <c r="L36" s="77">
        <f t="shared" si="7"/>
        <v>69</v>
      </c>
      <c r="M36" s="4"/>
    </row>
    <row r="37" spans="1:13" ht="12.75">
      <c r="A37" s="90">
        <v>5</v>
      </c>
      <c r="B37" s="28">
        <f t="shared" si="8"/>
        <v>0</v>
      </c>
      <c r="C37" s="28">
        <f t="shared" si="9"/>
        <v>191</v>
      </c>
      <c r="D37" s="34" t="s">
        <v>79</v>
      </c>
      <c r="E37" s="32"/>
      <c r="F37" s="32">
        <v>507</v>
      </c>
      <c r="G37" s="38">
        <f t="shared" si="11"/>
        <v>0.6822916666666666</v>
      </c>
      <c r="H37" s="38">
        <f t="shared" si="12"/>
        <v>0.6951388888888889</v>
      </c>
      <c r="I37" s="38">
        <f t="shared" si="13"/>
        <v>0.7098214285714286</v>
      </c>
      <c r="J37" s="38">
        <f t="shared" si="14"/>
        <v>0.7267628205128205</v>
      </c>
      <c r="K37" s="38">
        <f t="shared" si="10"/>
        <v>0.7465277777777777</v>
      </c>
      <c r="L37" s="77">
        <f t="shared" si="7"/>
        <v>74</v>
      </c>
      <c r="M37" s="4"/>
    </row>
    <row r="38" spans="1:13" ht="12.75">
      <c r="A38" s="28"/>
      <c r="B38" s="28"/>
      <c r="C38" s="28"/>
      <c r="D38" s="41"/>
      <c r="E38" s="29"/>
      <c r="F38" s="29"/>
      <c r="G38" s="38"/>
      <c r="H38" s="38"/>
      <c r="I38" s="38"/>
      <c r="J38" s="38"/>
      <c r="K38" s="38"/>
      <c r="L38" s="44"/>
      <c r="M38" s="4"/>
    </row>
    <row r="39" spans="1:13" ht="12.75">
      <c r="A39" s="28"/>
      <c r="B39" s="28"/>
      <c r="C39" s="28"/>
      <c r="D39" s="41"/>
      <c r="E39" s="29"/>
      <c r="F39" s="29"/>
      <c r="G39" s="38"/>
      <c r="H39" s="38"/>
      <c r="I39" s="38"/>
      <c r="J39" s="38"/>
      <c r="K39" s="38"/>
      <c r="L39" s="44"/>
      <c r="M39" s="4"/>
    </row>
    <row r="40" spans="1:13" ht="12.75">
      <c r="A40" s="28"/>
      <c r="B40" s="28"/>
      <c r="C40" s="28"/>
      <c r="D40" s="41"/>
      <c r="E40" s="29"/>
      <c r="F40" s="29"/>
      <c r="G40" s="38"/>
      <c r="H40" s="38"/>
      <c r="I40" s="38"/>
      <c r="J40" s="38"/>
      <c r="K40" s="38"/>
      <c r="L40" s="44"/>
      <c r="M40" s="4"/>
    </row>
    <row r="41" spans="1:13" ht="12.75">
      <c r="A41" s="28"/>
      <c r="B41" s="28"/>
      <c r="C41" s="28"/>
      <c r="D41" s="41"/>
      <c r="E41" s="29"/>
      <c r="F41" s="29"/>
      <c r="G41" s="38"/>
      <c r="H41" s="38"/>
      <c r="I41" s="38"/>
      <c r="J41" s="38"/>
      <c r="K41" s="38"/>
      <c r="L41" s="44"/>
      <c r="M41" s="4"/>
    </row>
    <row r="42" spans="1:13" ht="12.75">
      <c r="A42" s="28"/>
      <c r="B42" s="28"/>
      <c r="C42" s="28"/>
      <c r="D42" s="41"/>
      <c r="E42" s="29"/>
      <c r="F42" s="29"/>
      <c r="G42" s="38"/>
      <c r="H42" s="38"/>
      <c r="I42" s="38"/>
      <c r="J42" s="38"/>
      <c r="K42" s="38"/>
      <c r="L42" s="44"/>
      <c r="M42" s="4"/>
    </row>
    <row r="43" spans="1:13" ht="12.75">
      <c r="A43" s="28"/>
      <c r="B43" s="28"/>
      <c r="C43" s="28"/>
      <c r="D43" s="41"/>
      <c r="E43" s="29"/>
      <c r="F43" s="29"/>
      <c r="G43" s="38"/>
      <c r="H43" s="38"/>
      <c r="I43" s="38"/>
      <c r="J43" s="38"/>
      <c r="K43" s="38"/>
      <c r="L43" s="44"/>
      <c r="M43" s="4"/>
    </row>
    <row r="44" spans="1:13" ht="12.75">
      <c r="A44" s="28"/>
      <c r="B44" s="28"/>
      <c r="C44" s="28"/>
      <c r="D44" s="41"/>
      <c r="E44" s="29"/>
      <c r="F44" s="29"/>
      <c r="G44" s="38"/>
      <c r="H44" s="38"/>
      <c r="I44" s="38"/>
      <c r="J44" s="38"/>
      <c r="K44" s="38"/>
      <c r="L44" s="44"/>
      <c r="M44" s="4"/>
    </row>
    <row r="45" spans="1:13" ht="12.75">
      <c r="A45" s="28"/>
      <c r="B45" s="28"/>
      <c r="C45" s="28"/>
      <c r="D45" s="41"/>
      <c r="E45" s="29"/>
      <c r="F45" s="29"/>
      <c r="G45" s="38"/>
      <c r="H45" s="38"/>
      <c r="I45" s="38"/>
      <c r="J45" s="38"/>
      <c r="K45" s="38"/>
      <c r="L45" s="44"/>
      <c r="M45" s="4"/>
    </row>
    <row r="46" spans="1:13" ht="12.75">
      <c r="A46" s="28"/>
      <c r="B46" s="28"/>
      <c r="C46" s="28"/>
      <c r="D46" s="41"/>
      <c r="E46" s="29"/>
      <c r="F46" s="29"/>
      <c r="G46" s="38"/>
      <c r="H46" s="38"/>
      <c r="I46" s="38"/>
      <c r="J46" s="38"/>
      <c r="K46" s="38"/>
      <c r="L46" s="44"/>
      <c r="M46" s="4"/>
    </row>
    <row r="47" spans="1:13" ht="12.75">
      <c r="A47" s="28"/>
      <c r="B47" s="28"/>
      <c r="C47" s="28"/>
      <c r="D47" s="41"/>
      <c r="E47" s="29"/>
      <c r="F47" s="29"/>
      <c r="G47" s="38"/>
      <c r="H47" s="38"/>
      <c r="I47" s="38"/>
      <c r="J47" s="38"/>
      <c r="K47" s="38"/>
      <c r="L47" s="44"/>
      <c r="M47" s="4"/>
    </row>
    <row r="48" spans="1:11" ht="12.75">
      <c r="A48" s="28"/>
      <c r="B48" s="28"/>
      <c r="C48" s="28"/>
      <c r="D48" s="41"/>
      <c r="E48" s="29"/>
      <c r="F48" s="29"/>
      <c r="G48" s="38"/>
      <c r="H48" s="38"/>
      <c r="I48" s="38"/>
      <c r="J48" s="38"/>
      <c r="K48" s="38"/>
    </row>
    <row r="49" spans="1:11" ht="12.75">
      <c r="A49" s="28"/>
      <c r="B49" s="28"/>
      <c r="C49" s="28"/>
      <c r="D49" s="41"/>
      <c r="E49" s="29"/>
      <c r="F49" s="29"/>
      <c r="G49" s="38"/>
      <c r="H49" s="38"/>
      <c r="I49" s="38"/>
      <c r="J49" s="38"/>
      <c r="K49" s="38"/>
    </row>
    <row r="50" spans="1:11" ht="12.75">
      <c r="A50" s="28"/>
      <c r="B50" s="28"/>
      <c r="C50" s="28"/>
      <c r="D50" s="41"/>
      <c r="E50" s="29"/>
      <c r="F50" s="29"/>
      <c r="G50" s="38"/>
      <c r="H50" s="38"/>
      <c r="I50" s="38"/>
      <c r="J50" s="38"/>
      <c r="K50" s="38"/>
    </row>
    <row r="51" spans="1:11" ht="12.75">
      <c r="A51" s="28"/>
      <c r="B51" s="28"/>
      <c r="C51" s="28"/>
      <c r="D51" s="41"/>
      <c r="E51" s="29"/>
      <c r="F51" s="29"/>
      <c r="G51" s="38"/>
      <c r="H51" s="38"/>
      <c r="I51" s="38"/>
      <c r="J51" s="38"/>
      <c r="K51" s="38"/>
    </row>
    <row r="52" spans="1:11" ht="12.75">
      <c r="A52" s="28"/>
      <c r="B52" s="28"/>
      <c r="C52" s="28"/>
      <c r="D52" s="41"/>
      <c r="E52" s="29"/>
      <c r="F52" s="29"/>
      <c r="G52" s="38"/>
      <c r="H52" s="38"/>
      <c r="I52" s="38"/>
      <c r="J52" s="38"/>
      <c r="K52" s="38"/>
    </row>
    <row r="53" spans="1:11" ht="12.75">
      <c r="A53" s="28"/>
      <c r="B53" s="28"/>
      <c r="C53" s="28"/>
      <c r="D53" s="41"/>
      <c r="E53" s="29"/>
      <c r="F53" s="29"/>
      <c r="G53" s="38"/>
      <c r="H53" s="38"/>
      <c r="I53" s="38"/>
      <c r="J53" s="38"/>
      <c r="K53" s="38"/>
    </row>
    <row r="54" spans="1:11" ht="12.75">
      <c r="A54" s="28"/>
      <c r="B54" s="28"/>
      <c r="C54" s="28"/>
      <c r="D54" s="41"/>
      <c r="E54" s="29"/>
      <c r="F54" s="29"/>
      <c r="G54" s="38"/>
      <c r="H54" s="38"/>
      <c r="I54" s="38"/>
      <c r="J54" s="38"/>
      <c r="K54" s="38"/>
    </row>
    <row r="55" spans="1:11" ht="12.75">
      <c r="A55" s="28"/>
      <c r="B55" s="28"/>
      <c r="C55" s="28"/>
      <c r="D55" s="41"/>
      <c r="E55" s="29"/>
      <c r="F55" s="29"/>
      <c r="G55" s="38"/>
      <c r="H55" s="38"/>
      <c r="I55" s="38"/>
      <c r="J55" s="38"/>
      <c r="K55" s="38"/>
    </row>
    <row r="56" spans="2:10" ht="12.75">
      <c r="B56" s="17"/>
      <c r="C56" s="17"/>
      <c r="D56" s="52"/>
      <c r="E56" s="10"/>
      <c r="F56" s="10"/>
      <c r="G56" s="10"/>
      <c r="H56" s="53"/>
      <c r="I56" s="53"/>
      <c r="J56" s="53"/>
    </row>
    <row r="57" spans="2:10" ht="12.75">
      <c r="B57" s="17"/>
      <c r="C57" s="17"/>
      <c r="D57" s="52"/>
      <c r="E57" s="10"/>
      <c r="F57" s="10"/>
      <c r="G57" s="10"/>
      <c r="H57" s="53"/>
      <c r="I57" s="53"/>
      <c r="J57" s="53"/>
    </row>
    <row r="58" spans="2:10" ht="12.75">
      <c r="B58" s="10"/>
      <c r="C58" s="17"/>
      <c r="D58" s="52"/>
      <c r="E58" s="10"/>
      <c r="F58" s="10"/>
      <c r="G58" s="10"/>
      <c r="H58" s="53"/>
      <c r="I58" s="53"/>
      <c r="J58" s="53"/>
    </row>
    <row r="60" spans="2:13" ht="12.75">
      <c r="B60" s="17"/>
      <c r="C60" s="17"/>
      <c r="D60" s="49"/>
      <c r="E60" s="10"/>
      <c r="F60" s="10"/>
      <c r="G60" s="10"/>
      <c r="H60" s="53"/>
      <c r="I60" s="53"/>
      <c r="J60" s="53"/>
      <c r="M60" s="3" t="s">
        <v>699</v>
      </c>
    </row>
    <row r="61" spans="2:10" ht="12.75">
      <c r="B61" s="17"/>
      <c r="C61" s="17"/>
      <c r="D61" s="52"/>
      <c r="E61" s="10"/>
      <c r="F61" s="10"/>
      <c r="G61" s="10"/>
      <c r="H61" s="53"/>
      <c r="I61" s="53"/>
      <c r="J61" s="53"/>
    </row>
    <row r="62" spans="2:10" ht="12.75">
      <c r="B62" s="17"/>
      <c r="C62" s="17"/>
      <c r="D62" s="52"/>
      <c r="E62" s="10"/>
      <c r="F62" s="10"/>
      <c r="G62" s="10"/>
      <c r="H62" s="53"/>
      <c r="I62" s="53"/>
      <c r="J62" s="53"/>
    </row>
    <row r="63" spans="2:10" ht="12.75">
      <c r="B63" s="17"/>
      <c r="C63" s="17"/>
      <c r="D63" s="52"/>
      <c r="E63" s="10"/>
      <c r="F63" s="10"/>
      <c r="G63" s="10"/>
      <c r="H63" s="53"/>
      <c r="I63" s="53"/>
      <c r="J63" s="53"/>
    </row>
    <row r="64" spans="2:10" ht="12.75">
      <c r="B64" s="17"/>
      <c r="C64" s="17"/>
      <c r="D64" s="56"/>
      <c r="E64" s="10"/>
      <c r="F64" s="5"/>
      <c r="G64" s="10"/>
      <c r="H64" s="53"/>
      <c r="I64" s="53"/>
      <c r="J64" s="53"/>
    </row>
    <row r="65" spans="2:10" ht="12.75">
      <c r="B65" s="17"/>
      <c r="C65" s="17"/>
      <c r="D65" s="52"/>
      <c r="E65" s="10"/>
      <c r="F65" s="10"/>
      <c r="G65" s="10"/>
      <c r="H65" s="53"/>
      <c r="I65" s="53"/>
      <c r="J65" s="53"/>
    </row>
    <row r="66" spans="2:10" ht="12.75">
      <c r="B66" s="10"/>
      <c r="C66" s="17"/>
      <c r="D66" s="52"/>
      <c r="E66" s="10"/>
      <c r="F66" s="10"/>
      <c r="G66" s="10"/>
      <c r="H66" s="10"/>
      <c r="I66" s="10"/>
      <c r="J66" s="10"/>
    </row>
    <row r="67" spans="2:11" ht="12.75">
      <c r="B67" s="17"/>
      <c r="C67" s="17"/>
      <c r="D67" s="52"/>
      <c r="E67" s="10"/>
      <c r="F67" s="10"/>
      <c r="G67" s="10"/>
      <c r="H67" s="53"/>
      <c r="I67" s="53"/>
      <c r="J67" s="53"/>
      <c r="K67" s="72"/>
    </row>
    <row r="68" spans="2:11" ht="12.75">
      <c r="B68" s="17"/>
      <c r="C68" s="17"/>
      <c r="D68" s="56"/>
      <c r="E68" s="10"/>
      <c r="F68" s="5"/>
      <c r="G68" s="10"/>
      <c r="H68" s="53"/>
      <c r="I68" s="53"/>
      <c r="J68" s="53"/>
      <c r="K68" s="72"/>
    </row>
    <row r="69" spans="2:11" ht="12.75">
      <c r="B69" s="10"/>
      <c r="C69" s="10"/>
      <c r="D69" s="52"/>
      <c r="E69" s="10"/>
      <c r="F69" s="10"/>
      <c r="G69" s="10"/>
      <c r="H69" s="53"/>
      <c r="I69" s="53"/>
      <c r="J69" s="53"/>
      <c r="K69" s="72"/>
    </row>
  </sheetData>
  <sheetProtection/>
  <mergeCells count="7">
    <mergeCell ref="C5:G5"/>
    <mergeCell ref="G6:K6"/>
    <mergeCell ref="A1:K1"/>
    <mergeCell ref="L1:M1"/>
    <mergeCell ref="A2:K2"/>
    <mergeCell ref="A3:K3"/>
    <mergeCell ref="A4:K4"/>
  </mergeCells>
  <printOptions horizontalCentered="1"/>
  <pageMargins left="0.39375" right="0.39375" top="0.39375" bottom="0.39375" header="0.5118055555555556" footer="0.39375"/>
  <pageSetup fitToHeight="1" fitToWidth="1" horizontalDpi="300" verticalDpi="300" orientation="portrait" paperSize="9" scale="88" r:id="rId1"/>
  <headerFooter alignWithMargins="0">
    <oddFooter>&amp;L&amp;F   &amp;D  &amp;T&amp;R&amp;8Les communes en lettres majuscules sont des 
chefs-lieux de cantons, sous-préfectures ou préfectures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zoomScale="115" zoomScaleNormal="115" zoomScalePageLayoutView="0" workbookViewId="0" topLeftCell="A1">
      <selection activeCell="F33" sqref="F33"/>
    </sheetView>
  </sheetViews>
  <sheetFormatPr defaultColWidth="11.421875" defaultRowHeight="12.75"/>
  <cols>
    <col min="1" max="1" width="6.7109375" style="1" customWidth="1"/>
    <col min="2" max="3" width="8.7109375" style="2" customWidth="1"/>
    <col min="4" max="4" width="37.421875" style="3" customWidth="1"/>
    <col min="5" max="10" width="7.7109375" style="2" customWidth="1"/>
    <col min="11" max="11" width="7.7109375" style="71" customWidth="1"/>
    <col min="12" max="14" width="8.57421875" style="3" customWidth="1"/>
    <col min="15" max="19" width="9.421875" style="3" customWidth="1"/>
    <col min="20" max="16384" width="8.57421875" style="3" customWidth="1"/>
  </cols>
  <sheetData>
    <row r="1" spans="1:19" ht="12.75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5" t="s">
        <v>1</v>
      </c>
      <c r="M1" s="215"/>
      <c r="N1" s="7">
        <v>0.041666666666666664</v>
      </c>
      <c r="O1" s="8">
        <v>16</v>
      </c>
      <c r="P1" s="8">
        <v>15</v>
      </c>
      <c r="Q1" s="8">
        <v>14</v>
      </c>
      <c r="R1" s="8">
        <v>13</v>
      </c>
      <c r="S1" s="9">
        <v>12</v>
      </c>
    </row>
    <row r="2" spans="1:19" ht="12.75">
      <c r="A2" s="212" t="s">
        <v>52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11"/>
      <c r="M2" s="6"/>
      <c r="N2" s="11"/>
      <c r="O2" s="11"/>
      <c r="P2" s="5"/>
      <c r="Q2" s="5"/>
      <c r="R2" s="5"/>
      <c r="S2" s="12"/>
    </row>
    <row r="3" spans="1:19" ht="12.75">
      <c r="A3" s="212" t="s">
        <v>65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13" t="s">
        <v>2</v>
      </c>
      <c r="M3" s="6">
        <v>1</v>
      </c>
      <c r="N3" s="11" t="s">
        <v>3</v>
      </c>
      <c r="O3" s="14">
        <f>($N$1/O1)</f>
        <v>0.0026041666666666665</v>
      </c>
      <c r="P3" s="14">
        <f>($N$1/P1)</f>
        <v>0.0027777777777777775</v>
      </c>
      <c r="Q3" s="14">
        <f>($N$1/Q1)</f>
        <v>0.002976190476190476</v>
      </c>
      <c r="R3" s="14">
        <f>($N$1/R1)</f>
        <v>0.003205128205128205</v>
      </c>
      <c r="S3" s="15">
        <f>($N$1/S1)</f>
        <v>0.003472222222222222</v>
      </c>
    </row>
    <row r="4" spans="1:12" ht="12.75">
      <c r="A4" s="211" t="s">
        <v>4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52"/>
    </row>
    <row r="5" spans="1:14" ht="12.75">
      <c r="A5" s="17"/>
      <c r="B5" s="10"/>
      <c r="C5" s="217" t="s">
        <v>447</v>
      </c>
      <c r="D5" s="217"/>
      <c r="E5" s="217"/>
      <c r="F5" s="217"/>
      <c r="G5" s="217"/>
      <c r="H5" s="17">
        <v>183.5</v>
      </c>
      <c r="I5" s="10" t="s">
        <v>5</v>
      </c>
      <c r="J5" s="10"/>
      <c r="K5" s="72"/>
      <c r="L5" s="18">
        <v>0.13541666666666666</v>
      </c>
      <c r="M5" s="18">
        <v>0.13541666666666666</v>
      </c>
      <c r="N5" s="3" t="s">
        <v>6</v>
      </c>
    </row>
    <row r="6" spans="1:14" ht="12.75">
      <c r="A6" s="19"/>
      <c r="B6" s="20" t="s">
        <v>5</v>
      </c>
      <c r="C6" s="73"/>
      <c r="D6" s="21" t="s">
        <v>7</v>
      </c>
      <c r="E6" s="22" t="s">
        <v>8</v>
      </c>
      <c r="F6" s="22" t="s">
        <v>9</v>
      </c>
      <c r="G6" s="214" t="s">
        <v>10</v>
      </c>
      <c r="H6" s="214"/>
      <c r="I6" s="214"/>
      <c r="J6" s="214"/>
      <c r="K6" s="214"/>
      <c r="L6" s="18">
        <v>0.5</v>
      </c>
      <c r="M6" s="18">
        <v>0.5</v>
      </c>
      <c r="N6" s="16" t="s">
        <v>11</v>
      </c>
    </row>
    <row r="7" spans="1:13" ht="12.75">
      <c r="A7" s="24" t="s">
        <v>12</v>
      </c>
      <c r="B7" s="25" t="s">
        <v>13</v>
      </c>
      <c r="C7" s="25" t="s">
        <v>14</v>
      </c>
      <c r="D7" s="93"/>
      <c r="E7" s="27" t="s">
        <v>15</v>
      </c>
      <c r="F7" s="27"/>
      <c r="G7" s="27" t="s">
        <v>16</v>
      </c>
      <c r="H7" s="27" t="s">
        <v>17</v>
      </c>
      <c r="I7" s="27" t="s">
        <v>18</v>
      </c>
      <c r="J7" s="27" t="s">
        <v>19</v>
      </c>
      <c r="K7" s="27" t="s">
        <v>20</v>
      </c>
      <c r="L7" s="10"/>
      <c r="M7" s="4"/>
    </row>
    <row r="8" spans="1:15" ht="12.75">
      <c r="A8" s="28"/>
      <c r="B8" s="28"/>
      <c r="C8" s="28"/>
      <c r="D8" s="31" t="s">
        <v>448</v>
      </c>
      <c r="E8" s="32"/>
      <c r="F8" s="32"/>
      <c r="G8" s="29"/>
      <c r="H8" s="30"/>
      <c r="I8" s="30"/>
      <c r="J8" s="30"/>
      <c r="K8" s="30"/>
      <c r="L8" s="36"/>
      <c r="M8" s="4"/>
      <c r="N8" s="4"/>
      <c r="O8" s="4"/>
    </row>
    <row r="9" spans="1:15" ht="12.75">
      <c r="A9" s="90"/>
      <c r="B9" s="28">
        <f>$H$5</f>
        <v>183.5</v>
      </c>
      <c r="C9" s="28">
        <v>0</v>
      </c>
      <c r="D9" s="34" t="s">
        <v>449</v>
      </c>
      <c r="E9" s="32"/>
      <c r="F9" s="32"/>
      <c r="G9" s="35">
        <f>$L$5</f>
        <v>0.13541666666666666</v>
      </c>
      <c r="H9" s="35">
        <f>$L$5</f>
        <v>0.13541666666666666</v>
      </c>
      <c r="I9" s="35">
        <f>$L$5</f>
        <v>0.13541666666666666</v>
      </c>
      <c r="J9" s="35">
        <f>$M$5</f>
        <v>0.13541666666666666</v>
      </c>
      <c r="K9" s="35">
        <f>$M$5</f>
        <v>0.13541666666666666</v>
      </c>
      <c r="L9" s="36"/>
      <c r="M9" s="4"/>
      <c r="N9" s="4"/>
      <c r="O9" s="4"/>
    </row>
    <row r="10" spans="1:15" ht="12.75">
      <c r="A10" s="90"/>
      <c r="B10" s="28"/>
      <c r="C10" s="28"/>
      <c r="D10" s="39" t="s">
        <v>455</v>
      </c>
      <c r="E10" s="32"/>
      <c r="F10" s="32"/>
      <c r="G10" s="35"/>
      <c r="H10" s="35"/>
      <c r="I10" s="35"/>
      <c r="J10" s="35"/>
      <c r="K10" s="35"/>
      <c r="L10" s="36"/>
      <c r="M10" s="4"/>
      <c r="N10" s="4"/>
      <c r="O10" s="4"/>
    </row>
    <row r="11" spans="1:15" ht="12.75">
      <c r="A11" s="90"/>
      <c r="B11" s="28"/>
      <c r="C11" s="28"/>
      <c r="D11" s="39" t="s">
        <v>456</v>
      </c>
      <c r="E11" s="32"/>
      <c r="F11" s="32"/>
      <c r="G11" s="35"/>
      <c r="H11" s="35"/>
      <c r="I11" s="35"/>
      <c r="J11" s="35"/>
      <c r="K11" s="35"/>
      <c r="L11" s="36"/>
      <c r="M11" s="4"/>
      <c r="N11" s="4"/>
      <c r="O11" s="4"/>
    </row>
    <row r="12" spans="1:15" ht="12.75">
      <c r="A12" s="90">
        <v>0</v>
      </c>
      <c r="B12" s="28">
        <f>B9-A12</f>
        <v>183.5</v>
      </c>
      <c r="C12" s="28">
        <f>C9+A12</f>
        <v>0</v>
      </c>
      <c r="D12" s="191" t="s">
        <v>457</v>
      </c>
      <c r="E12" s="32" t="s">
        <v>458</v>
      </c>
      <c r="F12" s="32">
        <v>471</v>
      </c>
      <c r="G12" s="38">
        <f>SUM($G$9+$O$3*C12)</f>
        <v>0.13541666666666666</v>
      </c>
      <c r="H12" s="38">
        <f>SUM($H$9+$P$3*C12)</f>
        <v>0.13541666666666666</v>
      </c>
      <c r="I12" s="38">
        <f>SUM($I$9+$Q$3*C12)</f>
        <v>0.13541666666666666</v>
      </c>
      <c r="J12" s="38">
        <f>SUM($J$9+$R$3*C12)</f>
        <v>0.13541666666666666</v>
      </c>
      <c r="K12" s="38">
        <f>SUM($K$9+$S$3*C12)</f>
        <v>0.13541666666666666</v>
      </c>
      <c r="L12" s="36"/>
      <c r="M12" s="4"/>
      <c r="N12" s="4"/>
      <c r="O12" s="4"/>
    </row>
    <row r="13" spans="1:15" ht="12.75">
      <c r="A13" s="90">
        <v>11</v>
      </c>
      <c r="B13" s="28">
        <f aca="true" t="shared" si="0" ref="B13:B18">B12-A13</f>
        <v>172.5</v>
      </c>
      <c r="C13" s="28">
        <f aca="true" t="shared" si="1" ref="C13:C18">C12+A13</f>
        <v>11</v>
      </c>
      <c r="D13" s="191" t="s">
        <v>459</v>
      </c>
      <c r="E13" s="32" t="s">
        <v>450</v>
      </c>
      <c r="F13" s="32">
        <v>664</v>
      </c>
      <c r="G13" s="38">
        <f aca="true" t="shared" si="2" ref="G13:G24">SUM($G$9+$O$3*C13)</f>
        <v>0.1640625</v>
      </c>
      <c r="H13" s="38">
        <f aca="true" t="shared" si="3" ref="H13:H24">SUM($H$9+$P$3*C13)</f>
        <v>0.16597222222222222</v>
      </c>
      <c r="I13" s="38">
        <f aca="true" t="shared" si="4" ref="I13:I24">SUM($I$9+$Q$3*C13)</f>
        <v>0.1681547619047619</v>
      </c>
      <c r="J13" s="38">
        <f aca="true" t="shared" si="5" ref="J13:J24">SUM($J$9+$R$3*C13)</f>
        <v>0.17067307692307693</v>
      </c>
      <c r="K13" s="38">
        <f aca="true" t="shared" si="6" ref="K13:K24">SUM($K$9+$S$3*C13)</f>
        <v>0.1736111111111111</v>
      </c>
      <c r="L13" s="36"/>
      <c r="M13" s="4"/>
      <c r="N13" s="4"/>
      <c r="O13" s="4"/>
    </row>
    <row r="14" spans="1:15" ht="12.75">
      <c r="A14" s="90">
        <v>11</v>
      </c>
      <c r="B14" s="28">
        <f t="shared" si="0"/>
        <v>161.5</v>
      </c>
      <c r="C14" s="28">
        <f t="shared" si="1"/>
        <v>22</v>
      </c>
      <c r="D14" s="191" t="s">
        <v>460</v>
      </c>
      <c r="E14" s="32" t="s">
        <v>450</v>
      </c>
      <c r="F14" s="32">
        <v>919</v>
      </c>
      <c r="G14" s="38">
        <f t="shared" si="2"/>
        <v>0.19270833333333331</v>
      </c>
      <c r="H14" s="38">
        <f t="shared" si="3"/>
        <v>0.19652777777777775</v>
      </c>
      <c r="I14" s="38">
        <f t="shared" si="4"/>
        <v>0.20089285714285712</v>
      </c>
      <c r="J14" s="38">
        <f t="shared" si="5"/>
        <v>0.20592948717948717</v>
      </c>
      <c r="K14" s="38">
        <f t="shared" si="6"/>
        <v>0.21180555555555552</v>
      </c>
      <c r="L14" s="36"/>
      <c r="M14" s="4"/>
      <c r="N14" s="4"/>
      <c r="O14" s="4"/>
    </row>
    <row r="15" spans="1:15" ht="13.5" customHeight="1">
      <c r="A15" s="90">
        <v>3</v>
      </c>
      <c r="B15" s="28">
        <f t="shared" si="0"/>
        <v>158.5</v>
      </c>
      <c r="C15" s="28">
        <f t="shared" si="1"/>
        <v>25</v>
      </c>
      <c r="D15" s="39" t="s">
        <v>461</v>
      </c>
      <c r="E15" s="32" t="s">
        <v>451</v>
      </c>
      <c r="F15" s="32">
        <v>1030</v>
      </c>
      <c r="G15" s="38">
        <f t="shared" si="2"/>
        <v>0.20052083333333331</v>
      </c>
      <c r="H15" s="38">
        <f t="shared" si="3"/>
        <v>0.2048611111111111</v>
      </c>
      <c r="I15" s="38">
        <f t="shared" si="4"/>
        <v>0.20982142857142855</v>
      </c>
      <c r="J15" s="38">
        <f t="shared" si="5"/>
        <v>0.21554487179487178</v>
      </c>
      <c r="K15" s="38">
        <f t="shared" si="6"/>
        <v>0.2222222222222222</v>
      </c>
      <c r="L15" s="36"/>
      <c r="M15" s="4"/>
      <c r="N15" s="4"/>
      <c r="O15" s="4"/>
    </row>
    <row r="16" spans="1:15" ht="13.5" customHeight="1">
      <c r="A16" s="90">
        <v>7.5</v>
      </c>
      <c r="B16" s="28">
        <f t="shared" si="0"/>
        <v>151</v>
      </c>
      <c r="C16" s="28">
        <f t="shared" si="1"/>
        <v>32.5</v>
      </c>
      <c r="D16" s="39" t="s">
        <v>467</v>
      </c>
      <c r="E16" s="32" t="s">
        <v>451</v>
      </c>
      <c r="F16" s="32">
        <v>1485</v>
      </c>
      <c r="G16" s="38">
        <f t="shared" si="2"/>
        <v>0.22005208333333331</v>
      </c>
      <c r="H16" s="38">
        <f t="shared" si="3"/>
        <v>0.22569444444444442</v>
      </c>
      <c r="I16" s="38">
        <f t="shared" si="4"/>
        <v>0.23214285714285712</v>
      </c>
      <c r="J16" s="38">
        <f t="shared" si="5"/>
        <v>0.23958333333333331</v>
      </c>
      <c r="K16" s="38">
        <f t="shared" si="6"/>
        <v>0.24826388888888887</v>
      </c>
      <c r="L16" s="36"/>
      <c r="M16" s="4"/>
      <c r="N16" s="4"/>
      <c r="O16" s="4"/>
    </row>
    <row r="17" spans="1:15" ht="13.5" customHeight="1">
      <c r="A17" s="90">
        <v>0</v>
      </c>
      <c r="B17" s="28">
        <f t="shared" si="0"/>
        <v>151</v>
      </c>
      <c r="C17" s="28">
        <f t="shared" si="1"/>
        <v>32.5</v>
      </c>
      <c r="D17" s="31" t="s">
        <v>452</v>
      </c>
      <c r="E17" s="32" t="s">
        <v>451</v>
      </c>
      <c r="F17" s="32"/>
      <c r="G17" s="38">
        <f t="shared" si="2"/>
        <v>0.22005208333333331</v>
      </c>
      <c r="H17" s="38">
        <f t="shared" si="3"/>
        <v>0.22569444444444442</v>
      </c>
      <c r="I17" s="38">
        <f t="shared" si="4"/>
        <v>0.23214285714285712</v>
      </c>
      <c r="J17" s="38">
        <f t="shared" si="5"/>
        <v>0.23958333333333331</v>
      </c>
      <c r="K17" s="38">
        <f t="shared" si="6"/>
        <v>0.24826388888888887</v>
      </c>
      <c r="L17" s="36"/>
      <c r="M17" s="4"/>
      <c r="N17" s="4"/>
      <c r="O17" s="4"/>
    </row>
    <row r="18" spans="1:15" ht="13.5" customHeight="1">
      <c r="A18" s="90">
        <v>10.5</v>
      </c>
      <c r="B18" s="28">
        <f t="shared" si="0"/>
        <v>140.5</v>
      </c>
      <c r="C18" s="28">
        <f t="shared" si="1"/>
        <v>43</v>
      </c>
      <c r="D18" s="3" t="s">
        <v>462</v>
      </c>
      <c r="E18" s="32" t="s">
        <v>463</v>
      </c>
      <c r="F18" s="32">
        <v>1486</v>
      </c>
      <c r="G18" s="38">
        <f t="shared" si="2"/>
        <v>0.24739583333333331</v>
      </c>
      <c r="H18" s="38">
        <f t="shared" si="3"/>
        <v>0.2548611111111111</v>
      </c>
      <c r="I18" s="38">
        <f t="shared" si="4"/>
        <v>0.2633928571428571</v>
      </c>
      <c r="J18" s="38">
        <f t="shared" si="5"/>
        <v>0.27323717948717946</v>
      </c>
      <c r="K18" s="38">
        <f t="shared" si="6"/>
        <v>0.2847222222222222</v>
      </c>
      <c r="L18" s="36"/>
      <c r="M18" s="4"/>
      <c r="N18" s="4"/>
      <c r="O18" s="4"/>
    </row>
    <row r="19" spans="1:15" ht="13.5" customHeight="1">
      <c r="A19" s="90">
        <v>14.5</v>
      </c>
      <c r="B19" s="28">
        <f aca="true" t="shared" si="7" ref="B19:B24">B18-A19</f>
        <v>126</v>
      </c>
      <c r="C19" s="28">
        <f aca="true" t="shared" si="8" ref="C19:C24">C18+A19</f>
        <v>57.5</v>
      </c>
      <c r="D19" s="40" t="s">
        <v>453</v>
      </c>
      <c r="E19" s="32" t="s">
        <v>463</v>
      </c>
      <c r="F19" s="32">
        <v>1650</v>
      </c>
      <c r="G19" s="38">
        <f t="shared" si="2"/>
        <v>0.28515625</v>
      </c>
      <c r="H19" s="38">
        <f t="shared" si="3"/>
        <v>0.29513888888888884</v>
      </c>
      <c r="I19" s="38">
        <f t="shared" si="4"/>
        <v>0.30654761904761907</v>
      </c>
      <c r="J19" s="38">
        <f t="shared" si="5"/>
        <v>0.31971153846153844</v>
      </c>
      <c r="K19" s="38">
        <f t="shared" si="6"/>
        <v>0.3350694444444444</v>
      </c>
      <c r="L19" s="36"/>
      <c r="M19" s="4"/>
      <c r="N19" s="4"/>
      <c r="O19" s="4"/>
    </row>
    <row r="20" spans="1:15" ht="12.75">
      <c r="A20" s="90">
        <v>14.5</v>
      </c>
      <c r="B20" s="28">
        <f t="shared" si="7"/>
        <v>111.5</v>
      </c>
      <c r="C20" s="28">
        <f t="shared" si="8"/>
        <v>72</v>
      </c>
      <c r="D20" s="40" t="s">
        <v>464</v>
      </c>
      <c r="E20" s="32" t="s">
        <v>465</v>
      </c>
      <c r="F20" s="32"/>
      <c r="G20" s="38">
        <f t="shared" si="2"/>
        <v>0.32291666666666663</v>
      </c>
      <c r="H20" s="38">
        <f t="shared" si="3"/>
        <v>0.33541666666666664</v>
      </c>
      <c r="I20" s="38">
        <f t="shared" si="4"/>
        <v>0.34970238095238093</v>
      </c>
      <c r="J20" s="38">
        <f t="shared" si="5"/>
        <v>0.3661858974358974</v>
      </c>
      <c r="K20" s="38">
        <f t="shared" si="6"/>
        <v>0.38541666666666663</v>
      </c>
      <c r="M20" s="4"/>
      <c r="N20" s="4"/>
      <c r="O20" s="4"/>
    </row>
    <row r="21" spans="1:15" ht="12.75">
      <c r="A21" s="90">
        <v>3</v>
      </c>
      <c r="B21" s="28">
        <f t="shared" si="7"/>
        <v>108.5</v>
      </c>
      <c r="C21" s="28">
        <f t="shared" si="8"/>
        <v>75</v>
      </c>
      <c r="D21" s="37" t="s">
        <v>454</v>
      </c>
      <c r="E21" s="32" t="s">
        <v>465</v>
      </c>
      <c r="F21" s="2">
        <v>712</v>
      </c>
      <c r="G21" s="38">
        <f t="shared" si="2"/>
        <v>0.33072916666666663</v>
      </c>
      <c r="H21" s="38">
        <f t="shared" si="3"/>
        <v>0.34375</v>
      </c>
      <c r="I21" s="38">
        <f t="shared" si="4"/>
        <v>0.35863095238095233</v>
      </c>
      <c r="J21" s="38">
        <f t="shared" si="5"/>
        <v>0.37580128205128205</v>
      </c>
      <c r="K21" s="38">
        <f t="shared" si="6"/>
        <v>0.39583333333333326</v>
      </c>
      <c r="M21" s="4"/>
      <c r="N21" s="4"/>
      <c r="O21" s="4"/>
    </row>
    <row r="22" spans="1:15" ht="12.75">
      <c r="A22" s="90">
        <v>11.5</v>
      </c>
      <c r="B22" s="28">
        <f t="shared" si="7"/>
        <v>97</v>
      </c>
      <c r="C22" s="28">
        <f t="shared" si="8"/>
        <v>86.5</v>
      </c>
      <c r="D22" s="39" t="s">
        <v>758</v>
      </c>
      <c r="E22" s="32" t="s">
        <v>465</v>
      </c>
      <c r="F22" s="32">
        <v>1605</v>
      </c>
      <c r="G22" s="38">
        <f t="shared" si="2"/>
        <v>0.3606770833333333</v>
      </c>
      <c r="H22" s="38">
        <f t="shared" si="3"/>
        <v>0.37569444444444444</v>
      </c>
      <c r="I22" s="38">
        <f t="shared" si="4"/>
        <v>0.3928571428571428</v>
      </c>
      <c r="J22" s="38">
        <f t="shared" si="5"/>
        <v>0.4126602564102564</v>
      </c>
      <c r="K22" s="38">
        <f t="shared" si="6"/>
        <v>0.43576388888888884</v>
      </c>
      <c r="M22" s="4"/>
      <c r="N22" s="4"/>
      <c r="O22" s="4"/>
    </row>
    <row r="23" spans="1:15" ht="12.75">
      <c r="A23" s="90">
        <v>8</v>
      </c>
      <c r="B23" s="28">
        <f t="shared" si="7"/>
        <v>89</v>
      </c>
      <c r="C23" s="28">
        <f t="shared" si="8"/>
        <v>94.5</v>
      </c>
      <c r="D23" s="40" t="s">
        <v>468</v>
      </c>
      <c r="E23" s="32" t="s">
        <v>466</v>
      </c>
      <c r="F23" s="32">
        <v>1967</v>
      </c>
      <c r="G23" s="38">
        <f t="shared" si="2"/>
        <v>0.38151041666666663</v>
      </c>
      <c r="H23" s="38">
        <f t="shared" si="3"/>
        <v>0.3979166666666666</v>
      </c>
      <c r="I23" s="38">
        <f t="shared" si="4"/>
        <v>0.41666666666666663</v>
      </c>
      <c r="J23" s="38">
        <f t="shared" si="5"/>
        <v>0.43830128205128205</v>
      </c>
      <c r="K23" s="38">
        <f t="shared" si="6"/>
        <v>0.46354166666666663</v>
      </c>
      <c r="M23" s="4"/>
      <c r="N23" s="4"/>
      <c r="O23" s="4"/>
    </row>
    <row r="24" spans="1:15" ht="12.75">
      <c r="A24" s="28">
        <v>20.5</v>
      </c>
      <c r="B24" s="28">
        <f t="shared" si="7"/>
        <v>68.5</v>
      </c>
      <c r="C24" s="28">
        <f t="shared" si="8"/>
        <v>115</v>
      </c>
      <c r="D24" s="34" t="s">
        <v>685</v>
      </c>
      <c r="E24" s="29"/>
      <c r="F24" s="29">
        <v>953</v>
      </c>
      <c r="G24" s="38">
        <f t="shared" si="2"/>
        <v>0.43489583333333326</v>
      </c>
      <c r="H24" s="38">
        <f t="shared" si="3"/>
        <v>0.45486111111111105</v>
      </c>
      <c r="I24" s="38">
        <f t="shared" si="4"/>
        <v>0.4776785714285714</v>
      </c>
      <c r="J24" s="38">
        <f t="shared" si="5"/>
        <v>0.5040064102564102</v>
      </c>
      <c r="K24" s="38">
        <f t="shared" si="6"/>
        <v>0.5347222222222222</v>
      </c>
      <c r="L24" s="18"/>
      <c r="M24" s="4"/>
      <c r="N24" s="4"/>
      <c r="O24" s="4"/>
    </row>
    <row r="25" spans="1:13" ht="12.75">
      <c r="A25" s="28"/>
      <c r="B25" s="28"/>
      <c r="C25" s="28"/>
      <c r="D25" s="31" t="s">
        <v>21</v>
      </c>
      <c r="E25" s="32"/>
      <c r="F25" s="32"/>
      <c r="G25" s="29"/>
      <c r="H25" s="38"/>
      <c r="I25" s="38"/>
      <c r="J25" s="38"/>
      <c r="K25" s="38"/>
      <c r="L25" s="18"/>
      <c r="M25" s="4"/>
    </row>
    <row r="26" spans="1:13" ht="12.75">
      <c r="A26" s="90">
        <v>0</v>
      </c>
      <c r="B26" s="28">
        <f>B24</f>
        <v>68.5</v>
      </c>
      <c r="C26" s="28">
        <f>C24</f>
        <v>115</v>
      </c>
      <c r="D26" s="34" t="s">
        <v>685</v>
      </c>
      <c r="E26" s="32" t="s">
        <v>466</v>
      </c>
      <c r="F26" s="32"/>
      <c r="G26" s="35">
        <f>$L$6</f>
        <v>0.5</v>
      </c>
      <c r="H26" s="35">
        <f>$L$6</f>
        <v>0.5</v>
      </c>
      <c r="I26" s="35">
        <f>$L$6</f>
        <v>0.5</v>
      </c>
      <c r="J26" s="35">
        <f>$M$6</f>
        <v>0.5</v>
      </c>
      <c r="K26" s="35">
        <f>$M$6</f>
        <v>0.5</v>
      </c>
      <c r="L26" s="44">
        <v>0</v>
      </c>
      <c r="M26" s="4"/>
    </row>
    <row r="27" spans="1:13" ht="12.75">
      <c r="A27" s="90">
        <v>9</v>
      </c>
      <c r="B27" s="28">
        <f aca="true" t="shared" si="9" ref="B27:B32">B26-A27</f>
        <v>59.5</v>
      </c>
      <c r="C27" s="28">
        <f aca="true" t="shared" si="10" ref="C27:C32">C26+A27</f>
        <v>124</v>
      </c>
      <c r="D27" s="39" t="s">
        <v>469</v>
      </c>
      <c r="E27" s="32" t="s">
        <v>466</v>
      </c>
      <c r="F27" s="32">
        <v>1048</v>
      </c>
      <c r="G27" s="38">
        <f aca="true" t="shared" si="11" ref="G27:G32">SUM($G$26+$O$3*L27)</f>
        <v>0.5234375</v>
      </c>
      <c r="H27" s="38">
        <f aca="true" t="shared" si="12" ref="H27:H32">SUM($H$26+$P$3*L27)</f>
        <v>0.525</v>
      </c>
      <c r="I27" s="38">
        <f aca="true" t="shared" si="13" ref="I27:I32">SUM($I$26+$Q$3*L27)</f>
        <v>0.5267857142857143</v>
      </c>
      <c r="J27" s="38">
        <f aca="true" t="shared" si="14" ref="J27:J32">SUM($J$26+$R$3*L27)</f>
        <v>0.5288461538461539</v>
      </c>
      <c r="K27" s="38">
        <f aca="true" t="shared" si="15" ref="K27:K32">SUM($K$26+$S$3*L27)</f>
        <v>0.53125</v>
      </c>
      <c r="L27" s="44">
        <f aca="true" t="shared" si="16" ref="L27:L32">L26+A27</f>
        <v>9</v>
      </c>
      <c r="M27" s="4"/>
    </row>
    <row r="28" spans="1:13" ht="12.75">
      <c r="A28" s="90">
        <v>15</v>
      </c>
      <c r="B28" s="28">
        <f t="shared" si="9"/>
        <v>44.5</v>
      </c>
      <c r="C28" s="28">
        <f t="shared" si="10"/>
        <v>139</v>
      </c>
      <c r="D28" s="39" t="s">
        <v>738</v>
      </c>
      <c r="E28" s="32" t="s">
        <v>466</v>
      </c>
      <c r="F28" s="32">
        <v>1795</v>
      </c>
      <c r="G28" s="38">
        <f t="shared" si="11"/>
        <v>0.5625</v>
      </c>
      <c r="H28" s="38">
        <f t="shared" si="12"/>
        <v>0.5666666666666667</v>
      </c>
      <c r="I28" s="38">
        <f t="shared" si="13"/>
        <v>0.5714285714285714</v>
      </c>
      <c r="J28" s="38">
        <f t="shared" si="14"/>
        <v>0.5769230769230769</v>
      </c>
      <c r="K28" s="38">
        <f t="shared" si="15"/>
        <v>0.5833333333333334</v>
      </c>
      <c r="L28" s="44">
        <f t="shared" si="16"/>
        <v>24</v>
      </c>
      <c r="M28" s="76"/>
    </row>
    <row r="29" spans="1:13" ht="12.75">
      <c r="A29" s="90">
        <v>7</v>
      </c>
      <c r="B29" s="28">
        <f t="shared" si="9"/>
        <v>37.5</v>
      </c>
      <c r="C29" s="28">
        <f t="shared" si="10"/>
        <v>146</v>
      </c>
      <c r="D29" s="191" t="s">
        <v>470</v>
      </c>
      <c r="E29" s="32" t="s">
        <v>466</v>
      </c>
      <c r="F29" s="32">
        <v>1850</v>
      </c>
      <c r="G29" s="38">
        <f t="shared" si="11"/>
        <v>0.5807291666666666</v>
      </c>
      <c r="H29" s="38">
        <f t="shared" si="12"/>
        <v>0.5861111111111111</v>
      </c>
      <c r="I29" s="38">
        <f t="shared" si="13"/>
        <v>0.5922619047619048</v>
      </c>
      <c r="J29" s="38">
        <f t="shared" si="14"/>
        <v>0.5993589743589743</v>
      </c>
      <c r="K29" s="38">
        <f t="shared" si="15"/>
        <v>0.6076388888888888</v>
      </c>
      <c r="L29" s="44">
        <f t="shared" si="16"/>
        <v>31</v>
      </c>
      <c r="M29" s="76"/>
    </row>
    <row r="30" spans="1:13" ht="12.75">
      <c r="A30" s="90">
        <v>16</v>
      </c>
      <c r="B30" s="28">
        <f t="shared" si="9"/>
        <v>21.5</v>
      </c>
      <c r="C30" s="28">
        <f t="shared" si="10"/>
        <v>162</v>
      </c>
      <c r="D30" s="40" t="s">
        <v>471</v>
      </c>
      <c r="E30" s="32" t="s">
        <v>466</v>
      </c>
      <c r="F30" s="32">
        <v>2764</v>
      </c>
      <c r="G30" s="38">
        <f t="shared" si="11"/>
        <v>0.6223958333333334</v>
      </c>
      <c r="H30" s="38">
        <f t="shared" si="12"/>
        <v>0.6305555555555555</v>
      </c>
      <c r="I30" s="38">
        <f t="shared" si="13"/>
        <v>0.6398809523809523</v>
      </c>
      <c r="J30" s="38">
        <f t="shared" si="14"/>
        <v>0.6506410256410257</v>
      </c>
      <c r="K30" s="38">
        <f t="shared" si="15"/>
        <v>0.6631944444444444</v>
      </c>
      <c r="L30" s="44">
        <f t="shared" si="16"/>
        <v>47</v>
      </c>
      <c r="M30" s="76"/>
    </row>
    <row r="31" spans="1:13" ht="12.75">
      <c r="A31" s="90">
        <v>15</v>
      </c>
      <c r="B31" s="28">
        <f t="shared" si="9"/>
        <v>6.5</v>
      </c>
      <c r="C31" s="28">
        <f t="shared" si="10"/>
        <v>177</v>
      </c>
      <c r="D31" s="40" t="s">
        <v>684</v>
      </c>
      <c r="E31" s="32" t="s">
        <v>466</v>
      </c>
      <c r="F31" s="32">
        <v>1608</v>
      </c>
      <c r="G31" s="38">
        <f t="shared" si="11"/>
        <v>0.6614583333333333</v>
      </c>
      <c r="H31" s="38">
        <f t="shared" si="12"/>
        <v>0.6722222222222222</v>
      </c>
      <c r="I31" s="38">
        <f t="shared" si="13"/>
        <v>0.6845238095238095</v>
      </c>
      <c r="J31" s="38">
        <f t="shared" si="14"/>
        <v>0.6987179487179487</v>
      </c>
      <c r="K31" s="38">
        <f t="shared" si="15"/>
        <v>0.7152777777777778</v>
      </c>
      <c r="L31" s="44">
        <f t="shared" si="16"/>
        <v>62</v>
      </c>
      <c r="M31" s="76"/>
    </row>
    <row r="32" spans="1:13" ht="12.75">
      <c r="A32" s="90">
        <v>6.5</v>
      </c>
      <c r="B32" s="28">
        <f t="shared" si="9"/>
        <v>0</v>
      </c>
      <c r="C32" s="28">
        <f t="shared" si="10"/>
        <v>183.5</v>
      </c>
      <c r="D32" s="34" t="s">
        <v>307</v>
      </c>
      <c r="E32" s="32"/>
      <c r="F32" s="32">
        <v>1726</v>
      </c>
      <c r="G32" s="38">
        <f t="shared" si="11"/>
        <v>0.6783854166666666</v>
      </c>
      <c r="H32" s="38">
        <f t="shared" si="12"/>
        <v>0.6902777777777778</v>
      </c>
      <c r="I32" s="38">
        <f t="shared" si="13"/>
        <v>0.7038690476190477</v>
      </c>
      <c r="J32" s="38">
        <f t="shared" si="14"/>
        <v>0.719551282051282</v>
      </c>
      <c r="K32" s="38">
        <f t="shared" si="15"/>
        <v>0.7378472222222222</v>
      </c>
      <c r="L32" s="44">
        <f t="shared" si="16"/>
        <v>68.5</v>
      </c>
      <c r="M32" s="76"/>
    </row>
    <row r="33" spans="1:13" ht="12.75">
      <c r="A33" s="90"/>
      <c r="B33" s="28"/>
      <c r="C33" s="28"/>
      <c r="D33" s="37"/>
      <c r="E33" s="32"/>
      <c r="F33" s="32"/>
      <c r="G33" s="38"/>
      <c r="H33" s="38"/>
      <c r="I33" s="38"/>
      <c r="J33" s="38"/>
      <c r="K33" s="38"/>
      <c r="L33" s="44"/>
      <c r="M33" s="76"/>
    </row>
    <row r="34" spans="1:13" ht="12.75">
      <c r="A34" s="90"/>
      <c r="B34" s="28"/>
      <c r="C34" s="28"/>
      <c r="D34" s="37"/>
      <c r="E34" s="32"/>
      <c r="F34" s="32"/>
      <c r="G34" s="38"/>
      <c r="H34" s="38"/>
      <c r="I34" s="38"/>
      <c r="J34" s="38"/>
      <c r="K34" s="38"/>
      <c r="L34" s="44"/>
      <c r="M34" s="76"/>
    </row>
    <row r="35" spans="1:13" ht="12.75">
      <c r="A35" s="90"/>
      <c r="B35" s="28"/>
      <c r="C35" s="28"/>
      <c r="D35" s="37"/>
      <c r="E35" s="32"/>
      <c r="F35" s="32"/>
      <c r="G35" s="38"/>
      <c r="H35" s="38"/>
      <c r="I35" s="38"/>
      <c r="J35" s="38"/>
      <c r="K35" s="38"/>
      <c r="L35" s="44"/>
      <c r="M35" s="4"/>
    </row>
    <row r="36" spans="1:13" ht="12.75">
      <c r="A36" s="90"/>
      <c r="B36" s="28"/>
      <c r="C36" s="28"/>
      <c r="D36" s="37"/>
      <c r="E36" s="32"/>
      <c r="F36" s="32"/>
      <c r="G36" s="38"/>
      <c r="H36" s="38"/>
      <c r="I36" s="38"/>
      <c r="J36" s="38"/>
      <c r="K36" s="38"/>
      <c r="L36" s="44"/>
      <c r="M36" s="4"/>
    </row>
    <row r="37" spans="1:13" ht="12.75">
      <c r="A37" s="90"/>
      <c r="B37" s="28"/>
      <c r="C37" s="28"/>
      <c r="D37" s="37"/>
      <c r="E37" s="32"/>
      <c r="F37" s="32"/>
      <c r="G37" s="38"/>
      <c r="H37" s="38"/>
      <c r="I37" s="38"/>
      <c r="J37" s="38"/>
      <c r="K37" s="38"/>
      <c r="L37" s="44"/>
      <c r="M37" s="4"/>
    </row>
    <row r="38" spans="1:13" ht="12.75">
      <c r="A38" s="90"/>
      <c r="B38" s="28"/>
      <c r="C38" s="28"/>
      <c r="D38" s="37"/>
      <c r="E38" s="32"/>
      <c r="F38" s="32"/>
      <c r="G38" s="38"/>
      <c r="H38" s="38"/>
      <c r="I38" s="38"/>
      <c r="J38" s="38"/>
      <c r="K38" s="38"/>
      <c r="L38" s="44"/>
      <c r="M38" s="4"/>
    </row>
    <row r="39" spans="1:13" ht="12.75">
      <c r="A39" s="90"/>
      <c r="B39" s="28"/>
      <c r="C39" s="28"/>
      <c r="D39" s="34"/>
      <c r="E39" s="32"/>
      <c r="F39" s="32"/>
      <c r="G39" s="38"/>
      <c r="H39" s="38"/>
      <c r="I39" s="38"/>
      <c r="J39" s="38"/>
      <c r="K39" s="38"/>
      <c r="L39" s="44"/>
      <c r="M39" s="4"/>
    </row>
    <row r="40" spans="1:13" ht="12.75">
      <c r="A40" s="28"/>
      <c r="B40" s="28"/>
      <c r="C40" s="28"/>
      <c r="D40" s="41"/>
      <c r="E40" s="29"/>
      <c r="F40" s="29"/>
      <c r="G40" s="38"/>
      <c r="H40" s="38"/>
      <c r="I40" s="38"/>
      <c r="J40" s="38"/>
      <c r="K40" s="38"/>
      <c r="L40" s="44"/>
      <c r="M40" s="4"/>
    </row>
    <row r="41" spans="1:13" ht="12.75">
      <c r="A41" s="28"/>
      <c r="B41" s="28"/>
      <c r="C41" s="28"/>
      <c r="D41" s="41"/>
      <c r="E41" s="29"/>
      <c r="F41" s="29"/>
      <c r="G41" s="38"/>
      <c r="H41" s="38"/>
      <c r="I41" s="38"/>
      <c r="J41" s="38"/>
      <c r="K41" s="38"/>
      <c r="L41" s="44"/>
      <c r="M41" s="4"/>
    </row>
    <row r="42" spans="1:13" ht="12.75">
      <c r="A42" s="28"/>
      <c r="B42" s="28"/>
      <c r="C42" s="28"/>
      <c r="D42" s="41"/>
      <c r="E42" s="29"/>
      <c r="F42" s="29"/>
      <c r="G42" s="38"/>
      <c r="H42" s="38"/>
      <c r="I42" s="38"/>
      <c r="J42" s="38"/>
      <c r="K42" s="38"/>
      <c r="L42" s="44"/>
      <c r="M42" s="4"/>
    </row>
    <row r="43" spans="1:13" ht="12.75">
      <c r="A43" s="28"/>
      <c r="B43" s="28"/>
      <c r="C43" s="28"/>
      <c r="D43" s="41"/>
      <c r="E43" s="29"/>
      <c r="F43" s="29"/>
      <c r="G43" s="38"/>
      <c r="H43" s="38"/>
      <c r="I43" s="38"/>
      <c r="J43" s="38"/>
      <c r="K43" s="38"/>
      <c r="L43" s="44"/>
      <c r="M43" s="4"/>
    </row>
    <row r="44" spans="1:13" ht="12.75">
      <c r="A44" s="28"/>
      <c r="B44" s="28"/>
      <c r="C44" s="28"/>
      <c r="D44" s="41"/>
      <c r="E44" s="29"/>
      <c r="F44" s="29"/>
      <c r="G44" s="38"/>
      <c r="H44" s="38"/>
      <c r="I44" s="38"/>
      <c r="J44" s="38"/>
      <c r="K44" s="38"/>
      <c r="L44" s="44"/>
      <c r="M44" s="4"/>
    </row>
    <row r="45" spans="1:13" ht="12.75">
      <c r="A45" s="28"/>
      <c r="B45" s="28"/>
      <c r="C45" s="28"/>
      <c r="D45" s="41"/>
      <c r="E45" s="29"/>
      <c r="F45" s="29"/>
      <c r="G45" s="38"/>
      <c r="H45" s="38"/>
      <c r="I45" s="38"/>
      <c r="J45" s="38"/>
      <c r="K45" s="38"/>
      <c r="L45" s="44"/>
      <c r="M45" s="4"/>
    </row>
    <row r="46" spans="1:13" ht="12.75">
      <c r="A46" s="28"/>
      <c r="B46" s="28"/>
      <c r="C46" s="28"/>
      <c r="D46" s="41"/>
      <c r="E46" s="29"/>
      <c r="F46" s="29"/>
      <c r="G46" s="38"/>
      <c r="H46" s="38"/>
      <c r="I46" s="38"/>
      <c r="J46" s="38"/>
      <c r="K46" s="38"/>
      <c r="L46" s="44"/>
      <c r="M46" s="4"/>
    </row>
    <row r="47" spans="1:12" ht="12.75">
      <c r="A47" s="28"/>
      <c r="B47" s="29"/>
      <c r="C47" s="28"/>
      <c r="D47" s="41"/>
      <c r="E47" s="29"/>
      <c r="F47" s="29"/>
      <c r="G47" s="29"/>
      <c r="H47" s="38"/>
      <c r="I47" s="38"/>
      <c r="J47" s="38"/>
      <c r="K47" s="28"/>
      <c r="L47" s="44"/>
    </row>
    <row r="48" spans="1:12" ht="12.75">
      <c r="A48" s="28"/>
      <c r="B48" s="28"/>
      <c r="C48" s="28"/>
      <c r="D48" s="41"/>
      <c r="E48" s="29"/>
      <c r="F48" s="29"/>
      <c r="G48" s="29"/>
      <c r="H48" s="38"/>
      <c r="I48" s="38"/>
      <c r="J48" s="38"/>
      <c r="K48" s="28"/>
      <c r="L48" s="44"/>
    </row>
    <row r="49" spans="1:12" ht="12.75">
      <c r="A49" s="28"/>
      <c r="B49" s="28"/>
      <c r="C49" s="28"/>
      <c r="D49" s="41"/>
      <c r="E49" s="30"/>
      <c r="F49" s="30"/>
      <c r="G49" s="30"/>
      <c r="H49" s="38"/>
      <c r="I49" s="38"/>
      <c r="J49" s="38"/>
      <c r="K49" s="28"/>
      <c r="L49" s="44"/>
    </row>
    <row r="50" spans="1:12" ht="12.75">
      <c r="A50" s="28"/>
      <c r="B50" s="28"/>
      <c r="C50" s="28"/>
      <c r="D50" s="41"/>
      <c r="E50" s="29"/>
      <c r="F50" s="29"/>
      <c r="G50" s="29"/>
      <c r="H50" s="38"/>
      <c r="I50" s="38"/>
      <c r="J50" s="38"/>
      <c r="K50" s="28"/>
      <c r="L50" s="44"/>
    </row>
    <row r="51" spans="1:12" ht="12.75">
      <c r="A51" s="28"/>
      <c r="B51" s="28"/>
      <c r="C51" s="28"/>
      <c r="D51" s="41"/>
      <c r="E51" s="30"/>
      <c r="F51" s="30"/>
      <c r="G51" s="30"/>
      <c r="H51" s="38"/>
      <c r="I51" s="38"/>
      <c r="J51" s="38"/>
      <c r="K51" s="28"/>
      <c r="L51" s="52"/>
    </row>
    <row r="52" spans="1:12" ht="12.75">
      <c r="A52" s="28"/>
      <c r="B52" s="28"/>
      <c r="C52" s="28"/>
      <c r="D52" s="48"/>
      <c r="E52" s="30"/>
      <c r="F52" s="30"/>
      <c r="G52" s="30"/>
      <c r="H52" s="38"/>
      <c r="I52" s="38"/>
      <c r="J52" s="38"/>
      <c r="K52" s="28"/>
      <c r="L52" s="52"/>
    </row>
    <row r="53" spans="1:12" ht="12.75">
      <c r="A53" s="28"/>
      <c r="B53" s="66"/>
      <c r="C53" s="66"/>
      <c r="D53" s="68"/>
      <c r="E53" s="30"/>
      <c r="F53" s="30"/>
      <c r="G53" s="30"/>
      <c r="H53" s="67"/>
      <c r="I53" s="67"/>
      <c r="J53" s="67"/>
      <c r="K53" s="91"/>
      <c r="L53" s="52"/>
    </row>
    <row r="54" spans="1:12" ht="12.75">
      <c r="A54" s="28"/>
      <c r="B54" s="66"/>
      <c r="C54" s="66"/>
      <c r="D54" s="68"/>
      <c r="E54" s="30"/>
      <c r="F54" s="30"/>
      <c r="G54" s="30"/>
      <c r="H54" s="67"/>
      <c r="I54" s="67"/>
      <c r="J54" s="67"/>
      <c r="K54" s="91"/>
      <c r="L54" s="52"/>
    </row>
    <row r="55" spans="1:12" ht="12.75">
      <c r="A55" s="28"/>
      <c r="B55" s="66"/>
      <c r="C55" s="66"/>
      <c r="D55" s="94"/>
      <c r="E55" s="30"/>
      <c r="F55" s="30"/>
      <c r="G55" s="30"/>
      <c r="H55" s="67"/>
      <c r="I55" s="67"/>
      <c r="J55" s="67"/>
      <c r="K55" s="91"/>
      <c r="L55" s="52"/>
    </row>
    <row r="56" spans="2:12" ht="12.75">
      <c r="B56" s="79"/>
      <c r="C56" s="79"/>
      <c r="D56" s="95"/>
      <c r="E56" s="33"/>
      <c r="F56" s="33"/>
      <c r="G56" s="33"/>
      <c r="H56" s="96"/>
      <c r="I56" s="96"/>
      <c r="J56" s="96"/>
      <c r="K56" s="72"/>
      <c r="L56" s="52"/>
    </row>
    <row r="57" spans="2:12" ht="12.75">
      <c r="B57" s="10"/>
      <c r="C57" s="79"/>
      <c r="D57" s="80"/>
      <c r="E57" s="33"/>
      <c r="F57" s="33"/>
      <c r="G57" s="33"/>
      <c r="H57" s="82"/>
      <c r="I57" s="82"/>
      <c r="J57" s="82"/>
      <c r="K57" s="72"/>
      <c r="L57" s="52"/>
    </row>
    <row r="58" spans="3:11" ht="12.75">
      <c r="C58" s="79"/>
      <c r="D58" s="84"/>
      <c r="E58" s="33"/>
      <c r="F58" s="33"/>
      <c r="G58" s="33"/>
      <c r="H58" s="85"/>
      <c r="I58" s="85"/>
      <c r="J58" s="85"/>
      <c r="K58" s="72"/>
    </row>
    <row r="59" spans="2:11" ht="12.75">
      <c r="B59" s="79"/>
      <c r="C59" s="79"/>
      <c r="D59" s="84"/>
      <c r="E59" s="33"/>
      <c r="F59" s="33"/>
      <c r="G59" s="33"/>
      <c r="H59" s="85"/>
      <c r="I59" s="85"/>
      <c r="J59" s="85"/>
      <c r="K59" s="72"/>
    </row>
    <row r="60" ht="12.75">
      <c r="M60" s="3" t="s">
        <v>699</v>
      </c>
    </row>
  </sheetData>
  <sheetProtection/>
  <mergeCells count="7">
    <mergeCell ref="C5:G5"/>
    <mergeCell ref="G6:K6"/>
    <mergeCell ref="A1:K1"/>
    <mergeCell ref="L1:M1"/>
    <mergeCell ref="A2:K2"/>
    <mergeCell ref="A3:K3"/>
    <mergeCell ref="A4:K4"/>
  </mergeCells>
  <printOptions horizontalCentered="1"/>
  <pageMargins left="0.39375" right="0.39375" top="0.39375" bottom="0.39375" header="0.5118055555555556" footer="0.39375"/>
  <pageSetup fitToHeight="1" fitToWidth="1" horizontalDpi="300" verticalDpi="300" orientation="portrait" paperSize="9" scale="84" r:id="rId1"/>
  <headerFooter alignWithMargins="0">
    <oddFooter>&amp;L&amp;F   &amp;D  &amp;T&amp;R&amp;8Les communes en lettres majuscules sont des
 chefs-lieux de cantons, sous-préfectures ou préfectures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zoomScale="115" zoomScaleNormal="115" zoomScalePageLayoutView="0" workbookViewId="0" topLeftCell="D1">
      <selection activeCell="F36" sqref="F36"/>
    </sheetView>
  </sheetViews>
  <sheetFormatPr defaultColWidth="11.421875" defaultRowHeight="12.75"/>
  <cols>
    <col min="1" max="1" width="5.28125" style="97" customWidth="1"/>
    <col min="2" max="2" width="10.7109375" style="98" customWidth="1"/>
    <col min="3" max="3" width="9.7109375" style="98" customWidth="1"/>
    <col min="4" max="4" width="34.28125" style="99" customWidth="1"/>
    <col min="5" max="7" width="7.7109375" style="2" customWidth="1"/>
    <col min="8" max="10" width="7.7109375" style="98" customWidth="1"/>
    <col min="11" max="11" width="7.7109375" style="100" customWidth="1"/>
    <col min="12" max="14" width="8.57421875" style="99" customWidth="1"/>
    <col min="15" max="19" width="9.421875" style="99" customWidth="1"/>
    <col min="20" max="16384" width="8.57421875" style="99" customWidth="1"/>
  </cols>
  <sheetData>
    <row r="1" spans="1:19" ht="12.75">
      <c r="A1" s="218" t="s">
        <v>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5" t="s">
        <v>1</v>
      </c>
      <c r="M1" s="215"/>
      <c r="N1" s="7">
        <v>0.041666666666666664</v>
      </c>
      <c r="O1" s="8">
        <v>16</v>
      </c>
      <c r="P1" s="8">
        <v>15</v>
      </c>
      <c r="Q1" s="8">
        <v>14</v>
      </c>
      <c r="R1" s="8">
        <v>13</v>
      </c>
      <c r="S1" s="9">
        <v>12</v>
      </c>
    </row>
    <row r="2" spans="1:19" ht="12.75">
      <c r="A2" s="215" t="s">
        <v>52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11"/>
      <c r="M2" s="6"/>
      <c r="N2" s="11"/>
      <c r="O2" s="11"/>
      <c r="P2" s="5"/>
      <c r="Q2" s="5"/>
      <c r="R2" s="5"/>
      <c r="S2" s="12"/>
    </row>
    <row r="3" spans="1:19" ht="12.75">
      <c r="A3" s="215" t="s">
        <v>66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13" t="s">
        <v>2</v>
      </c>
      <c r="M3" s="6">
        <v>1</v>
      </c>
      <c r="N3" s="11" t="s">
        <v>3</v>
      </c>
      <c r="O3" s="14">
        <f>($N$1/O1)</f>
        <v>0.0026041666666666665</v>
      </c>
      <c r="P3" s="14">
        <f>($N$1/P1)</f>
        <v>0.0027777777777777775</v>
      </c>
      <c r="Q3" s="14">
        <f>($N$1/Q1)</f>
        <v>0.002976190476190476</v>
      </c>
      <c r="R3" s="14">
        <f>($N$1/R1)</f>
        <v>0.003205128205128205</v>
      </c>
      <c r="S3" s="15">
        <f>($N$1/S1)</f>
        <v>0.003472222222222222</v>
      </c>
    </row>
    <row r="4" spans="1:12" ht="12.75">
      <c r="A4" s="211" t="s">
        <v>4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11"/>
    </row>
    <row r="5" spans="1:14" ht="12.75">
      <c r="A5" s="102"/>
      <c r="B5" s="6"/>
      <c r="C5" s="215" t="s">
        <v>739</v>
      </c>
      <c r="D5" s="215"/>
      <c r="E5" s="215"/>
      <c r="F5" s="215"/>
      <c r="G5" s="215"/>
      <c r="H5" s="102">
        <v>190</v>
      </c>
      <c r="I5" s="6" t="s">
        <v>5</v>
      </c>
      <c r="J5" s="6"/>
      <c r="K5" s="103"/>
      <c r="L5" s="18">
        <v>0.10416666666666667</v>
      </c>
      <c r="M5" s="18">
        <v>0.10416666666666667</v>
      </c>
      <c r="N5" s="3" t="s">
        <v>6</v>
      </c>
    </row>
    <row r="6" spans="1:15" ht="12.75">
      <c r="A6" s="104"/>
      <c r="B6" s="105" t="s">
        <v>5</v>
      </c>
      <c r="C6" s="106"/>
      <c r="D6" s="107" t="s">
        <v>7</v>
      </c>
      <c r="E6" s="22" t="s">
        <v>8</v>
      </c>
      <c r="F6" s="22" t="s">
        <v>9</v>
      </c>
      <c r="G6" s="214" t="s">
        <v>10</v>
      </c>
      <c r="H6" s="214"/>
      <c r="I6" s="214"/>
      <c r="J6" s="214"/>
      <c r="K6" s="214"/>
      <c r="L6" s="18">
        <v>0.4166666666666667</v>
      </c>
      <c r="M6" s="18">
        <v>0.4166666666666667</v>
      </c>
      <c r="N6" s="16" t="s">
        <v>11</v>
      </c>
      <c r="O6" s="3"/>
    </row>
    <row r="7" spans="1:15" ht="12.75">
      <c r="A7" s="108" t="s">
        <v>12</v>
      </c>
      <c r="B7" s="109" t="s">
        <v>13</v>
      </c>
      <c r="C7" s="109" t="s">
        <v>14</v>
      </c>
      <c r="D7" s="110"/>
      <c r="E7" s="27" t="s">
        <v>15</v>
      </c>
      <c r="F7" s="27"/>
      <c r="G7" s="27" t="s">
        <v>16</v>
      </c>
      <c r="H7" s="27" t="s">
        <v>17</v>
      </c>
      <c r="I7" s="27" t="s">
        <v>18</v>
      </c>
      <c r="J7" s="27" t="s">
        <v>19</v>
      </c>
      <c r="K7" s="27" t="s">
        <v>20</v>
      </c>
      <c r="L7" s="10"/>
      <c r="M7" s="4"/>
      <c r="N7" s="3"/>
      <c r="O7" s="3"/>
    </row>
    <row r="8" spans="1:15" ht="12.75">
      <c r="A8" s="28"/>
      <c r="B8" s="28"/>
      <c r="C8" s="28"/>
      <c r="D8" s="31" t="s">
        <v>452</v>
      </c>
      <c r="E8" s="32"/>
      <c r="F8" s="32"/>
      <c r="G8" s="29"/>
      <c r="H8" s="30"/>
      <c r="I8" s="30"/>
      <c r="J8" s="30"/>
      <c r="K8" s="30"/>
      <c r="L8" s="33"/>
      <c r="M8" s="4"/>
      <c r="N8" s="3"/>
      <c r="O8" s="3"/>
    </row>
    <row r="9" spans="1:15" ht="25.5">
      <c r="A9" s="90"/>
      <c r="B9" s="28">
        <f>$H$5</f>
        <v>190</v>
      </c>
      <c r="C9" s="28">
        <v>0</v>
      </c>
      <c r="D9" s="206" t="s">
        <v>703</v>
      </c>
      <c r="E9" s="32" t="s">
        <v>466</v>
      </c>
      <c r="F9" s="32"/>
      <c r="G9" s="35">
        <f>$L$5</f>
        <v>0.10416666666666667</v>
      </c>
      <c r="H9" s="35">
        <f>$L$5</f>
        <v>0.10416666666666667</v>
      </c>
      <c r="I9" s="35">
        <f>$L$5</f>
        <v>0.10416666666666667</v>
      </c>
      <c r="J9" s="35">
        <f>$M$5</f>
        <v>0.10416666666666667</v>
      </c>
      <c r="K9" s="35">
        <f>$M$5</f>
        <v>0.10416666666666667</v>
      </c>
      <c r="L9" s="36"/>
      <c r="M9" s="4"/>
      <c r="N9" s="4"/>
      <c r="O9" s="4"/>
    </row>
    <row r="10" spans="1:15" ht="12.75">
      <c r="A10" s="90">
        <v>0</v>
      </c>
      <c r="B10" s="28">
        <f>B9-A10</f>
        <v>190</v>
      </c>
      <c r="C10" s="28">
        <f>C9+A10</f>
        <v>0</v>
      </c>
      <c r="D10" s="34" t="s">
        <v>771</v>
      </c>
      <c r="E10" s="32" t="s">
        <v>466</v>
      </c>
      <c r="F10" s="32">
        <v>1835</v>
      </c>
      <c r="G10" s="38">
        <f>SUM($G$9+$O$3*C10)</f>
        <v>0.10416666666666667</v>
      </c>
      <c r="H10" s="38">
        <f>SUM($H$9+$P$3*C10)</f>
        <v>0.10416666666666667</v>
      </c>
      <c r="I10" s="38">
        <f>SUM($I$9+$Q$3*C10)</f>
        <v>0.10416666666666667</v>
      </c>
      <c r="J10" s="38">
        <f>SUM($J$9+$R$3*C10)</f>
        <v>0.10416666666666667</v>
      </c>
      <c r="K10" s="38">
        <f>SUM($K$9+$S$3*C10)</f>
        <v>0.10416666666666667</v>
      </c>
      <c r="L10" s="36"/>
      <c r="M10" s="4"/>
      <c r="N10" s="4"/>
      <c r="O10" s="4"/>
    </row>
    <row r="11" spans="1:15" ht="12.75">
      <c r="A11" s="90">
        <v>3</v>
      </c>
      <c r="B11" s="28">
        <f aca="true" t="shared" si="0" ref="B11:B20">B10-A11</f>
        <v>187</v>
      </c>
      <c r="C11" s="28">
        <f aca="true" t="shared" si="1" ref="C11:C20">C10+A11</f>
        <v>3</v>
      </c>
      <c r="D11" s="39" t="s">
        <v>478</v>
      </c>
      <c r="E11" s="32" t="s">
        <v>479</v>
      </c>
      <c r="F11" s="32">
        <v>1387</v>
      </c>
      <c r="G11" s="38">
        <f aca="true" t="shared" si="2" ref="G11:G20">SUM($G$9+$O$3*C11)</f>
        <v>0.11197916666666667</v>
      </c>
      <c r="H11" s="38">
        <f aca="true" t="shared" si="3" ref="H11:H20">SUM($H$9+$P$3*C11)</f>
        <v>0.1125</v>
      </c>
      <c r="I11" s="38">
        <f aca="true" t="shared" si="4" ref="I11:I20">SUM($I$9+$Q$3*C11)</f>
        <v>0.1130952380952381</v>
      </c>
      <c r="J11" s="38">
        <f aca="true" t="shared" si="5" ref="J11:J20">SUM($J$9+$R$3*C11)</f>
        <v>0.1137820512820513</v>
      </c>
      <c r="K11" s="38">
        <f aca="true" t="shared" si="6" ref="K11:K20">SUM($K$9+$S$3*C11)</f>
        <v>0.11458333333333334</v>
      </c>
      <c r="L11" s="36"/>
      <c r="M11" s="4"/>
      <c r="N11" s="4"/>
      <c r="O11" s="4"/>
    </row>
    <row r="12" spans="1:15" ht="12.75">
      <c r="A12" s="90">
        <v>6</v>
      </c>
      <c r="B12" s="28">
        <f t="shared" si="0"/>
        <v>181</v>
      </c>
      <c r="C12" s="28">
        <f t="shared" si="1"/>
        <v>9</v>
      </c>
      <c r="D12" s="99" t="s">
        <v>476</v>
      </c>
      <c r="E12" s="32" t="s">
        <v>479</v>
      </c>
      <c r="F12" s="32">
        <v>1287</v>
      </c>
      <c r="G12" s="38">
        <f t="shared" si="2"/>
        <v>0.12760416666666669</v>
      </c>
      <c r="H12" s="38">
        <f t="shared" si="3"/>
        <v>0.12916666666666668</v>
      </c>
      <c r="I12" s="38">
        <f t="shared" si="4"/>
        <v>0.13095238095238096</v>
      </c>
      <c r="J12" s="38">
        <f t="shared" si="5"/>
        <v>0.1330128205128205</v>
      </c>
      <c r="K12" s="38">
        <f t="shared" si="6"/>
        <v>0.13541666666666669</v>
      </c>
      <c r="L12" s="36"/>
      <c r="M12" s="4"/>
      <c r="N12" s="4"/>
      <c r="O12" s="4"/>
    </row>
    <row r="13" spans="1:15" ht="12.75">
      <c r="A13" s="90">
        <v>17</v>
      </c>
      <c r="B13" s="28">
        <f t="shared" si="0"/>
        <v>164</v>
      </c>
      <c r="C13" s="28">
        <f t="shared" si="1"/>
        <v>26</v>
      </c>
      <c r="D13" s="191" t="s">
        <v>686</v>
      </c>
      <c r="E13" s="32" t="s">
        <v>479</v>
      </c>
      <c r="F13" s="32">
        <v>1092</v>
      </c>
      <c r="G13" s="38">
        <f t="shared" si="2"/>
        <v>0.171875</v>
      </c>
      <c r="H13" s="38">
        <f t="shared" si="3"/>
        <v>0.17638888888888887</v>
      </c>
      <c r="I13" s="38">
        <f t="shared" si="4"/>
        <v>0.18154761904761907</v>
      </c>
      <c r="J13" s="38">
        <f t="shared" si="5"/>
        <v>0.1875</v>
      </c>
      <c r="K13" s="38">
        <f t="shared" si="6"/>
        <v>0.19444444444444445</v>
      </c>
      <c r="L13" s="36"/>
      <c r="M13" s="4"/>
      <c r="N13" s="4"/>
      <c r="O13" s="4"/>
    </row>
    <row r="14" spans="1:15" ht="12.75">
      <c r="A14" s="90">
        <v>17</v>
      </c>
      <c r="B14" s="28">
        <f t="shared" si="0"/>
        <v>147</v>
      </c>
      <c r="C14" s="28">
        <f t="shared" si="1"/>
        <v>43</v>
      </c>
      <c r="D14" s="40" t="s">
        <v>687</v>
      </c>
      <c r="E14" s="32" t="s">
        <v>466</v>
      </c>
      <c r="F14" s="32">
        <v>718</v>
      </c>
      <c r="G14" s="38">
        <f t="shared" si="2"/>
        <v>0.21614583333333331</v>
      </c>
      <c r="H14" s="38">
        <f t="shared" si="3"/>
        <v>0.2236111111111111</v>
      </c>
      <c r="I14" s="38">
        <f t="shared" si="4"/>
        <v>0.23214285714285715</v>
      </c>
      <c r="J14" s="38">
        <f t="shared" si="5"/>
        <v>0.24198717948717946</v>
      </c>
      <c r="K14" s="38">
        <f t="shared" si="6"/>
        <v>0.2534722222222222</v>
      </c>
      <c r="L14" s="3"/>
      <c r="M14" s="4"/>
      <c r="N14" s="4"/>
      <c r="O14" s="4"/>
    </row>
    <row r="15" spans="1:15" ht="12.75">
      <c r="A15" s="90">
        <v>11.5</v>
      </c>
      <c r="B15" s="28">
        <f t="shared" si="0"/>
        <v>135.5</v>
      </c>
      <c r="C15" s="28">
        <f t="shared" si="1"/>
        <v>54.5</v>
      </c>
      <c r="D15" s="40" t="s">
        <v>473</v>
      </c>
      <c r="E15" s="32" t="s">
        <v>466</v>
      </c>
      <c r="F15" s="32">
        <v>1566</v>
      </c>
      <c r="G15" s="38">
        <f t="shared" si="2"/>
        <v>0.24609375</v>
      </c>
      <c r="H15" s="38">
        <f t="shared" si="3"/>
        <v>0.25555555555555554</v>
      </c>
      <c r="I15" s="38">
        <f t="shared" si="4"/>
        <v>0.2663690476190476</v>
      </c>
      <c r="J15" s="38">
        <f t="shared" si="5"/>
        <v>0.27884615384615385</v>
      </c>
      <c r="K15" s="38">
        <f t="shared" si="6"/>
        <v>0.2934027777777778</v>
      </c>
      <c r="L15" s="3"/>
      <c r="M15" s="4"/>
      <c r="N15" s="4"/>
      <c r="O15" s="4"/>
    </row>
    <row r="16" spans="1:15" ht="12.75">
      <c r="A16" s="90">
        <v>5</v>
      </c>
      <c r="B16" s="28">
        <f t="shared" si="0"/>
        <v>130.5</v>
      </c>
      <c r="C16" s="28">
        <f t="shared" si="1"/>
        <v>59.5</v>
      </c>
      <c r="D16" s="191" t="s">
        <v>481</v>
      </c>
      <c r="E16" s="32" t="s">
        <v>480</v>
      </c>
      <c r="F16" s="32">
        <v>1409</v>
      </c>
      <c r="G16" s="38">
        <f t="shared" si="2"/>
        <v>0.2591145833333333</v>
      </c>
      <c r="H16" s="38">
        <f t="shared" si="3"/>
        <v>0.26944444444444443</v>
      </c>
      <c r="I16" s="38">
        <f t="shared" si="4"/>
        <v>0.28125</v>
      </c>
      <c r="J16" s="38">
        <f t="shared" si="5"/>
        <v>0.2948717948717949</v>
      </c>
      <c r="K16" s="38">
        <f t="shared" si="6"/>
        <v>0.3107638888888889</v>
      </c>
      <c r="L16" s="3"/>
      <c r="M16" s="4"/>
      <c r="N16" s="4"/>
      <c r="O16" s="4"/>
    </row>
    <row r="17" spans="1:15" ht="12.75">
      <c r="A17" s="90">
        <v>18</v>
      </c>
      <c r="B17" s="28">
        <f t="shared" si="0"/>
        <v>112.5</v>
      </c>
      <c r="C17" s="28">
        <f t="shared" si="1"/>
        <v>77.5</v>
      </c>
      <c r="D17" s="39" t="s">
        <v>474</v>
      </c>
      <c r="E17" s="32" t="s">
        <v>480</v>
      </c>
      <c r="F17" s="32">
        <v>2646</v>
      </c>
      <c r="G17" s="38">
        <f t="shared" si="2"/>
        <v>0.3059895833333333</v>
      </c>
      <c r="H17" s="38">
        <f t="shared" si="3"/>
        <v>0.3194444444444444</v>
      </c>
      <c r="I17" s="38">
        <f t="shared" si="4"/>
        <v>0.33482142857142855</v>
      </c>
      <c r="J17" s="38">
        <f t="shared" si="5"/>
        <v>0.35256410256410253</v>
      </c>
      <c r="K17" s="38">
        <f t="shared" si="6"/>
        <v>0.3732638888888889</v>
      </c>
      <c r="L17" s="3"/>
      <c r="M17" s="4"/>
      <c r="N17" s="4"/>
      <c r="O17" s="4"/>
    </row>
    <row r="18" spans="1:15" ht="12.75">
      <c r="A18" s="90">
        <v>0</v>
      </c>
      <c r="B18" s="28">
        <f t="shared" si="0"/>
        <v>112.5</v>
      </c>
      <c r="C18" s="28">
        <f t="shared" si="1"/>
        <v>77.5</v>
      </c>
      <c r="D18" s="31" t="s">
        <v>497</v>
      </c>
      <c r="E18" s="32" t="s">
        <v>480</v>
      </c>
      <c r="F18" s="32"/>
      <c r="G18" s="38">
        <f t="shared" si="2"/>
        <v>0.3059895833333333</v>
      </c>
      <c r="H18" s="38">
        <f t="shared" si="3"/>
        <v>0.3194444444444444</v>
      </c>
      <c r="I18" s="38">
        <f t="shared" si="4"/>
        <v>0.33482142857142855</v>
      </c>
      <c r="J18" s="38">
        <f t="shared" si="5"/>
        <v>0.35256410256410253</v>
      </c>
      <c r="K18" s="38">
        <f t="shared" si="6"/>
        <v>0.3732638888888889</v>
      </c>
      <c r="L18" s="3"/>
      <c r="M18" s="4"/>
      <c r="N18" s="4"/>
      <c r="O18" s="4"/>
    </row>
    <row r="19" spans="1:15" ht="12.75">
      <c r="A19" s="90">
        <v>7.5</v>
      </c>
      <c r="B19" s="28">
        <f t="shared" si="0"/>
        <v>105</v>
      </c>
      <c r="C19" s="28">
        <f t="shared" si="1"/>
        <v>85</v>
      </c>
      <c r="D19" s="191" t="s">
        <v>482</v>
      </c>
      <c r="E19" s="32" t="s">
        <v>483</v>
      </c>
      <c r="F19" s="32">
        <v>2058</v>
      </c>
      <c r="G19" s="38">
        <f t="shared" si="2"/>
        <v>0.3255208333333333</v>
      </c>
      <c r="H19" s="38">
        <f t="shared" si="3"/>
        <v>0.34027777777777773</v>
      </c>
      <c r="I19" s="38">
        <f t="shared" si="4"/>
        <v>0.35714285714285715</v>
      </c>
      <c r="J19" s="38">
        <f t="shared" si="5"/>
        <v>0.3766025641025641</v>
      </c>
      <c r="K19" s="38">
        <f t="shared" si="6"/>
        <v>0.3993055555555556</v>
      </c>
      <c r="L19" s="3"/>
      <c r="M19" s="4"/>
      <c r="N19" s="4"/>
      <c r="O19" s="4"/>
    </row>
    <row r="20" spans="1:15" ht="12" customHeight="1">
      <c r="A20" s="28">
        <v>11</v>
      </c>
      <c r="B20" s="28">
        <f t="shared" si="0"/>
        <v>94</v>
      </c>
      <c r="C20" s="28">
        <f t="shared" si="1"/>
        <v>96</v>
      </c>
      <c r="D20" s="46" t="s">
        <v>688</v>
      </c>
      <c r="E20" s="29" t="s">
        <v>483</v>
      </c>
      <c r="F20" s="29">
        <v>1481</v>
      </c>
      <c r="G20" s="38">
        <f t="shared" si="2"/>
        <v>0.3541666666666667</v>
      </c>
      <c r="H20" s="38">
        <f t="shared" si="3"/>
        <v>0.3708333333333333</v>
      </c>
      <c r="I20" s="38">
        <f t="shared" si="4"/>
        <v>0.3898809523809524</v>
      </c>
      <c r="J20" s="38">
        <f t="shared" si="5"/>
        <v>0.4118589743589744</v>
      </c>
      <c r="K20" s="38">
        <f t="shared" si="6"/>
        <v>0.4375</v>
      </c>
      <c r="L20" s="18"/>
      <c r="M20" s="4"/>
      <c r="N20" s="4"/>
      <c r="O20" s="4"/>
    </row>
    <row r="21" spans="1:15" ht="12" customHeight="1">
      <c r="A21" s="28"/>
      <c r="B21" s="28"/>
      <c r="C21" s="28"/>
      <c r="D21" s="31" t="s">
        <v>21</v>
      </c>
      <c r="E21" s="29"/>
      <c r="F21" s="29"/>
      <c r="G21" s="38"/>
      <c r="H21" s="38"/>
      <c r="I21" s="38"/>
      <c r="J21" s="38"/>
      <c r="K21" s="38"/>
      <c r="L21" s="18"/>
      <c r="M21" s="4"/>
      <c r="N21" s="4"/>
      <c r="O21" s="4"/>
    </row>
    <row r="22" spans="1:15" ht="12" customHeight="1">
      <c r="A22" s="90">
        <v>0</v>
      </c>
      <c r="B22" s="28">
        <f>B20</f>
        <v>94</v>
      </c>
      <c r="C22" s="28">
        <f>C20</f>
        <v>96</v>
      </c>
      <c r="D22" s="46" t="s">
        <v>689</v>
      </c>
      <c r="E22" s="32" t="s">
        <v>483</v>
      </c>
      <c r="F22" s="32"/>
      <c r="G22" s="35">
        <f>$L$6</f>
        <v>0.4166666666666667</v>
      </c>
      <c r="H22" s="35">
        <f>$L$6</f>
        <v>0.4166666666666667</v>
      </c>
      <c r="I22" s="35">
        <f>$L$6</f>
        <v>0.4166666666666667</v>
      </c>
      <c r="J22" s="35">
        <f>$M$6</f>
        <v>0.4166666666666667</v>
      </c>
      <c r="K22" s="35">
        <f>$M$6</f>
        <v>0.4166666666666667</v>
      </c>
      <c r="L22" s="77">
        <f>A22</f>
        <v>0</v>
      </c>
      <c r="M22" s="4"/>
      <c r="N22" s="4"/>
      <c r="O22" s="4"/>
    </row>
    <row r="23" spans="1:15" ht="12" customHeight="1">
      <c r="A23" s="197">
        <v>8</v>
      </c>
      <c r="B23" s="28">
        <f>B22-A23</f>
        <v>86</v>
      </c>
      <c r="C23" s="28">
        <f>C22+A23</f>
        <v>104</v>
      </c>
      <c r="D23" s="65" t="s">
        <v>475</v>
      </c>
      <c r="E23" s="32" t="s">
        <v>483</v>
      </c>
      <c r="F23" s="32">
        <v>1132</v>
      </c>
      <c r="G23" s="38">
        <f aca="true" t="shared" si="7" ref="G23:G35">SUM($G$22+$O$3*L23)</f>
        <v>0.4375</v>
      </c>
      <c r="H23" s="38">
        <f aca="true" t="shared" si="8" ref="H23:H35">SUM($H$22+$P$3*L23)</f>
        <v>0.4388888888888889</v>
      </c>
      <c r="I23" s="38">
        <f aca="true" t="shared" si="9" ref="I23:I35">SUM($I$22+$Q$3*L23)</f>
        <v>0.44047619047619047</v>
      </c>
      <c r="J23" s="38">
        <f aca="true" t="shared" si="10" ref="J23:J35">SUM($J$22+$R$3*L23)</f>
        <v>0.44230769230769235</v>
      </c>
      <c r="K23" s="38">
        <f aca="true" t="shared" si="11" ref="K23:K35">SUM($K$22+$S$3*L23)</f>
        <v>0.4444444444444445</v>
      </c>
      <c r="L23" s="44">
        <f>L22+A23</f>
        <v>8</v>
      </c>
      <c r="M23" s="4"/>
      <c r="N23" s="4"/>
      <c r="O23" s="4"/>
    </row>
    <row r="24" spans="1:15" ht="12" customHeight="1">
      <c r="A24" s="90">
        <v>5</v>
      </c>
      <c r="B24" s="28">
        <f aca="true" t="shared" si="12" ref="B24:B35">B23-A24</f>
        <v>81</v>
      </c>
      <c r="C24" s="28">
        <f aca="true" t="shared" si="13" ref="C24:C35">C23+A24</f>
        <v>109</v>
      </c>
      <c r="D24" s="40" t="s">
        <v>484</v>
      </c>
      <c r="E24" s="32" t="s">
        <v>127</v>
      </c>
      <c r="F24" s="32">
        <v>1050</v>
      </c>
      <c r="G24" s="38">
        <f t="shared" si="7"/>
        <v>0.45052083333333337</v>
      </c>
      <c r="H24" s="38">
        <f t="shared" si="8"/>
        <v>0.4527777777777778</v>
      </c>
      <c r="I24" s="38">
        <f t="shared" si="9"/>
        <v>0.4553571428571429</v>
      </c>
      <c r="J24" s="38">
        <f t="shared" si="10"/>
        <v>0.45833333333333337</v>
      </c>
      <c r="K24" s="38">
        <f t="shared" si="11"/>
        <v>0.4618055555555556</v>
      </c>
      <c r="L24" s="44">
        <f aca="true" t="shared" si="14" ref="L24:L35">L23+A24</f>
        <v>13</v>
      </c>
      <c r="M24" s="4"/>
      <c r="N24" s="4"/>
      <c r="O24" s="4"/>
    </row>
    <row r="25" spans="1:15" ht="12" customHeight="1">
      <c r="A25" s="90">
        <v>4.5</v>
      </c>
      <c r="B25" s="28">
        <f t="shared" si="12"/>
        <v>76.5</v>
      </c>
      <c r="C25" s="28">
        <f t="shared" si="13"/>
        <v>113.5</v>
      </c>
      <c r="D25" s="40" t="s">
        <v>486</v>
      </c>
      <c r="E25" s="32" t="s">
        <v>485</v>
      </c>
      <c r="F25" s="32">
        <v>1368</v>
      </c>
      <c r="G25" s="38">
        <f t="shared" si="7"/>
        <v>0.46223958333333337</v>
      </c>
      <c r="H25" s="38">
        <f t="shared" si="8"/>
        <v>0.4652777777777778</v>
      </c>
      <c r="I25" s="38">
        <f t="shared" si="9"/>
        <v>0.46875</v>
      </c>
      <c r="J25" s="38">
        <f t="shared" si="10"/>
        <v>0.47275641025641024</v>
      </c>
      <c r="K25" s="38">
        <f t="shared" si="11"/>
        <v>0.4774305555555556</v>
      </c>
      <c r="L25" s="44">
        <f t="shared" si="14"/>
        <v>17.5</v>
      </c>
      <c r="M25" s="4"/>
      <c r="N25" s="4"/>
      <c r="O25" s="4"/>
    </row>
    <row r="26" spans="1:15" ht="12" customHeight="1">
      <c r="A26" s="90">
        <v>3.5</v>
      </c>
      <c r="B26" s="28">
        <f t="shared" si="12"/>
        <v>73</v>
      </c>
      <c r="C26" s="28">
        <f t="shared" si="13"/>
        <v>117</v>
      </c>
      <c r="D26" s="99" t="s">
        <v>488</v>
      </c>
      <c r="E26" s="32" t="s">
        <v>485</v>
      </c>
      <c r="F26" s="32">
        <v>1999</v>
      </c>
      <c r="G26" s="38">
        <f t="shared" si="7"/>
        <v>0.4713541666666667</v>
      </c>
      <c r="H26" s="38">
        <f t="shared" si="8"/>
        <v>0.47500000000000003</v>
      </c>
      <c r="I26" s="38">
        <f t="shared" si="9"/>
        <v>0.4791666666666667</v>
      </c>
      <c r="J26" s="38">
        <f t="shared" si="10"/>
        <v>0.483974358974359</v>
      </c>
      <c r="K26" s="38">
        <f t="shared" si="11"/>
        <v>0.48958333333333337</v>
      </c>
      <c r="L26" s="44">
        <f t="shared" si="14"/>
        <v>21</v>
      </c>
      <c r="M26" s="4"/>
      <c r="N26" s="4"/>
      <c r="O26" s="4"/>
    </row>
    <row r="27" spans="1:15" ht="12" customHeight="1">
      <c r="A27" s="90">
        <v>14</v>
      </c>
      <c r="B27" s="28">
        <f t="shared" si="12"/>
        <v>59</v>
      </c>
      <c r="C27" s="28">
        <f t="shared" si="13"/>
        <v>131</v>
      </c>
      <c r="D27" s="191" t="s">
        <v>489</v>
      </c>
      <c r="E27" s="32" t="s">
        <v>487</v>
      </c>
      <c r="F27" s="2">
        <v>1827</v>
      </c>
      <c r="G27" s="38">
        <f t="shared" si="7"/>
        <v>0.5078125</v>
      </c>
      <c r="H27" s="38">
        <f t="shared" si="8"/>
        <v>0.5138888888888888</v>
      </c>
      <c r="I27" s="38">
        <f t="shared" si="9"/>
        <v>0.5208333333333334</v>
      </c>
      <c r="J27" s="38">
        <f t="shared" si="10"/>
        <v>0.5288461538461539</v>
      </c>
      <c r="K27" s="38">
        <f t="shared" si="11"/>
        <v>0.5381944444444444</v>
      </c>
      <c r="L27" s="44">
        <f t="shared" si="14"/>
        <v>35</v>
      </c>
      <c r="M27" s="4"/>
      <c r="N27" s="4"/>
      <c r="O27" s="4"/>
    </row>
    <row r="28" spans="1:15" ht="12" customHeight="1">
      <c r="A28" s="90">
        <v>13</v>
      </c>
      <c r="B28" s="28">
        <f t="shared" si="12"/>
        <v>46</v>
      </c>
      <c r="C28" s="28">
        <f t="shared" si="13"/>
        <v>144</v>
      </c>
      <c r="D28" s="191" t="s">
        <v>490</v>
      </c>
      <c r="E28" s="32" t="s">
        <v>483</v>
      </c>
      <c r="F28" s="32">
        <v>722</v>
      </c>
      <c r="G28" s="38">
        <f t="shared" si="7"/>
        <v>0.5416666666666667</v>
      </c>
      <c r="H28" s="38">
        <f t="shared" si="8"/>
        <v>0.55</v>
      </c>
      <c r="I28" s="38">
        <f t="shared" si="9"/>
        <v>0.5595238095238095</v>
      </c>
      <c r="J28" s="38">
        <f t="shared" si="10"/>
        <v>0.5705128205128205</v>
      </c>
      <c r="K28" s="38">
        <f t="shared" si="11"/>
        <v>0.5833333333333334</v>
      </c>
      <c r="L28" s="44">
        <f t="shared" si="14"/>
        <v>48</v>
      </c>
      <c r="M28" s="4"/>
      <c r="N28" s="4"/>
      <c r="O28" s="4"/>
    </row>
    <row r="29" spans="1:15" ht="12" customHeight="1">
      <c r="A29" s="90">
        <v>2</v>
      </c>
      <c r="B29" s="28">
        <f t="shared" si="12"/>
        <v>44</v>
      </c>
      <c r="C29" s="28">
        <f t="shared" si="13"/>
        <v>146</v>
      </c>
      <c r="D29" s="191" t="s">
        <v>491</v>
      </c>
      <c r="E29" s="32" t="s">
        <v>352</v>
      </c>
      <c r="F29" s="32">
        <v>730</v>
      </c>
      <c r="G29" s="38">
        <f t="shared" si="7"/>
        <v>0.546875</v>
      </c>
      <c r="H29" s="38">
        <f t="shared" si="8"/>
        <v>0.5555555555555556</v>
      </c>
      <c r="I29" s="38">
        <f t="shared" si="9"/>
        <v>0.5654761904761905</v>
      </c>
      <c r="J29" s="38">
        <f t="shared" si="10"/>
        <v>0.5769230769230769</v>
      </c>
      <c r="K29" s="38">
        <f t="shared" si="11"/>
        <v>0.5902777777777778</v>
      </c>
      <c r="L29" s="44">
        <f t="shared" si="14"/>
        <v>50</v>
      </c>
      <c r="M29" s="4"/>
      <c r="N29" s="4"/>
      <c r="O29" s="4"/>
    </row>
    <row r="30" spans="1:15" ht="12" customHeight="1">
      <c r="A30" s="90">
        <v>11.5</v>
      </c>
      <c r="B30" s="28">
        <f t="shared" si="12"/>
        <v>32.5</v>
      </c>
      <c r="C30" s="28">
        <f t="shared" si="13"/>
        <v>157.5</v>
      </c>
      <c r="D30" s="99" t="s">
        <v>492</v>
      </c>
      <c r="E30" s="32" t="s">
        <v>352</v>
      </c>
      <c r="F30" s="32">
        <v>1371</v>
      </c>
      <c r="G30" s="38">
        <f t="shared" si="7"/>
        <v>0.5768229166666667</v>
      </c>
      <c r="H30" s="38">
        <f t="shared" si="8"/>
        <v>0.5875</v>
      </c>
      <c r="I30" s="38">
        <f t="shared" si="9"/>
        <v>0.5997023809523809</v>
      </c>
      <c r="J30" s="38">
        <f t="shared" si="10"/>
        <v>0.6137820512820513</v>
      </c>
      <c r="K30" s="38">
        <f t="shared" si="11"/>
        <v>0.6302083333333334</v>
      </c>
      <c r="L30" s="44">
        <f t="shared" si="14"/>
        <v>61.5</v>
      </c>
      <c r="M30" s="4"/>
      <c r="N30" s="4"/>
      <c r="O30" s="4"/>
    </row>
    <row r="31" spans="1:15" ht="12" customHeight="1">
      <c r="A31" s="90">
        <v>10</v>
      </c>
      <c r="B31" s="28">
        <f t="shared" si="12"/>
        <v>22.5</v>
      </c>
      <c r="C31" s="28">
        <f t="shared" si="13"/>
        <v>167.5</v>
      </c>
      <c r="D31" s="191" t="s">
        <v>740</v>
      </c>
      <c r="F31" s="32">
        <v>902</v>
      </c>
      <c r="G31" s="38">
        <f t="shared" si="7"/>
        <v>0.6028645833333334</v>
      </c>
      <c r="H31" s="38">
        <f t="shared" si="8"/>
        <v>0.6152777777777778</v>
      </c>
      <c r="I31" s="38">
        <f t="shared" si="9"/>
        <v>0.6294642857142857</v>
      </c>
      <c r="J31" s="38">
        <f t="shared" si="10"/>
        <v>0.6458333333333334</v>
      </c>
      <c r="K31" s="38">
        <f t="shared" si="11"/>
        <v>0.6649305555555556</v>
      </c>
      <c r="L31" s="44">
        <f t="shared" si="14"/>
        <v>71.5</v>
      </c>
      <c r="M31" s="4"/>
      <c r="N31" s="4"/>
      <c r="O31" s="4"/>
    </row>
    <row r="32" spans="1:15" ht="12" customHeight="1">
      <c r="A32" s="90">
        <v>5</v>
      </c>
      <c r="B32" s="28">
        <f t="shared" si="12"/>
        <v>17.5</v>
      </c>
      <c r="C32" s="28">
        <f t="shared" si="13"/>
        <v>172.5</v>
      </c>
      <c r="D32" s="39" t="s">
        <v>493</v>
      </c>
      <c r="E32" s="32" t="s">
        <v>352</v>
      </c>
      <c r="F32" s="32">
        <v>806</v>
      </c>
      <c r="G32" s="38">
        <f t="shared" si="7"/>
        <v>0.6158854166666667</v>
      </c>
      <c r="H32" s="38">
        <f t="shared" si="8"/>
        <v>0.6291666666666667</v>
      </c>
      <c r="I32" s="38">
        <f t="shared" si="9"/>
        <v>0.6443452380952381</v>
      </c>
      <c r="J32" s="38">
        <f t="shared" si="10"/>
        <v>0.6618589743589743</v>
      </c>
      <c r="K32" s="38">
        <f t="shared" si="11"/>
        <v>0.6822916666666667</v>
      </c>
      <c r="L32" s="44">
        <f t="shared" si="14"/>
        <v>76.5</v>
      </c>
      <c r="M32" s="4"/>
      <c r="N32" s="4"/>
      <c r="O32" s="4"/>
    </row>
    <row r="33" spans="1:15" ht="12" customHeight="1">
      <c r="A33" s="90">
        <v>4.5</v>
      </c>
      <c r="B33" s="28">
        <f t="shared" si="12"/>
        <v>13</v>
      </c>
      <c r="C33" s="28">
        <f t="shared" si="13"/>
        <v>177</v>
      </c>
      <c r="D33" s="191" t="s">
        <v>494</v>
      </c>
      <c r="E33" s="32" t="s">
        <v>352</v>
      </c>
      <c r="F33" s="32">
        <v>783</v>
      </c>
      <c r="G33" s="38">
        <f t="shared" si="7"/>
        <v>0.6276041666666667</v>
      </c>
      <c r="H33" s="38">
        <f t="shared" si="8"/>
        <v>0.6416666666666666</v>
      </c>
      <c r="I33" s="38">
        <f t="shared" si="9"/>
        <v>0.6577380952380952</v>
      </c>
      <c r="J33" s="38">
        <f t="shared" si="10"/>
        <v>0.6762820512820513</v>
      </c>
      <c r="K33" s="38">
        <f t="shared" si="11"/>
        <v>0.6979166666666667</v>
      </c>
      <c r="L33" s="44">
        <f t="shared" si="14"/>
        <v>81</v>
      </c>
      <c r="M33" s="4"/>
      <c r="N33" s="4"/>
      <c r="O33" s="4"/>
    </row>
    <row r="34" spans="1:15" ht="12" customHeight="1">
      <c r="A34" s="90">
        <v>8</v>
      </c>
      <c r="B34" s="28">
        <f t="shared" si="12"/>
        <v>5</v>
      </c>
      <c r="C34" s="28">
        <f t="shared" si="13"/>
        <v>185</v>
      </c>
      <c r="D34" s="39" t="s">
        <v>495</v>
      </c>
      <c r="E34" s="32" t="s">
        <v>496</v>
      </c>
      <c r="F34" s="32">
        <v>609</v>
      </c>
      <c r="G34" s="38">
        <f t="shared" si="7"/>
        <v>0.6484375</v>
      </c>
      <c r="H34" s="38">
        <f t="shared" si="8"/>
        <v>0.6638888888888889</v>
      </c>
      <c r="I34" s="38">
        <f t="shared" si="9"/>
        <v>0.6815476190476191</v>
      </c>
      <c r="J34" s="38">
        <f t="shared" si="10"/>
        <v>0.7019230769230769</v>
      </c>
      <c r="K34" s="38">
        <f t="shared" si="11"/>
        <v>0.7256944444444444</v>
      </c>
      <c r="L34" s="44">
        <f t="shared" si="14"/>
        <v>89</v>
      </c>
      <c r="M34" s="4"/>
      <c r="N34" s="4"/>
      <c r="O34" s="4"/>
    </row>
    <row r="35" spans="1:15" ht="12" customHeight="1">
      <c r="A35" s="90">
        <v>5</v>
      </c>
      <c r="B35" s="28">
        <f t="shared" si="12"/>
        <v>0</v>
      </c>
      <c r="C35" s="28">
        <f t="shared" si="13"/>
        <v>190</v>
      </c>
      <c r="D35" s="196" t="s">
        <v>308</v>
      </c>
      <c r="E35" s="32"/>
      <c r="F35" s="32">
        <v>804</v>
      </c>
      <c r="G35" s="38">
        <f t="shared" si="7"/>
        <v>0.6614583333333334</v>
      </c>
      <c r="H35" s="38">
        <f t="shared" si="8"/>
        <v>0.6777777777777778</v>
      </c>
      <c r="I35" s="38">
        <f t="shared" si="9"/>
        <v>0.6964285714285714</v>
      </c>
      <c r="J35" s="38">
        <f t="shared" si="10"/>
        <v>0.717948717948718</v>
      </c>
      <c r="K35" s="38">
        <f t="shared" si="11"/>
        <v>0.7430555555555556</v>
      </c>
      <c r="L35" s="44">
        <f t="shared" si="14"/>
        <v>94</v>
      </c>
      <c r="M35" s="4"/>
      <c r="N35" s="4"/>
      <c r="O35" s="4"/>
    </row>
    <row r="36" spans="1:15" ht="12.75">
      <c r="A36" s="61"/>
      <c r="B36" s="61"/>
      <c r="C36" s="28"/>
      <c r="D36" s="111"/>
      <c r="E36" s="29"/>
      <c r="F36" s="65"/>
      <c r="G36" s="65"/>
      <c r="H36" s="38"/>
      <c r="I36" s="38"/>
      <c r="J36" s="38"/>
      <c r="K36" s="38"/>
      <c r="L36" s="44"/>
      <c r="M36" s="4"/>
      <c r="N36" s="3"/>
      <c r="O36" s="3"/>
    </row>
    <row r="37" spans="1:15" ht="12.75">
      <c r="A37" s="61"/>
      <c r="B37" s="61"/>
      <c r="C37" s="28"/>
      <c r="D37" s="111"/>
      <c r="E37" s="29"/>
      <c r="F37" s="65"/>
      <c r="G37" s="65"/>
      <c r="H37" s="38"/>
      <c r="I37" s="38"/>
      <c r="J37" s="38"/>
      <c r="K37" s="38"/>
      <c r="L37" s="44"/>
      <c r="M37" s="4"/>
      <c r="N37" s="3"/>
      <c r="O37" s="3"/>
    </row>
    <row r="38" spans="1:15" ht="12.75">
      <c r="A38" s="61"/>
      <c r="B38" s="61"/>
      <c r="C38" s="28"/>
      <c r="D38" s="111"/>
      <c r="E38" s="29"/>
      <c r="F38" s="65"/>
      <c r="G38" s="65"/>
      <c r="H38" s="38"/>
      <c r="I38" s="38"/>
      <c r="J38" s="38"/>
      <c r="K38" s="38"/>
      <c r="L38" s="44"/>
      <c r="M38" s="4"/>
      <c r="N38" s="3"/>
      <c r="O38" s="3"/>
    </row>
    <row r="39" spans="1:15" ht="12.75">
      <c r="A39" s="61"/>
      <c r="B39" s="61"/>
      <c r="C39" s="28"/>
      <c r="D39" s="111"/>
      <c r="E39" s="29"/>
      <c r="F39" s="65"/>
      <c r="G39" s="65"/>
      <c r="H39" s="38"/>
      <c r="I39" s="38"/>
      <c r="J39" s="38"/>
      <c r="K39" s="38"/>
      <c r="L39" s="44"/>
      <c r="M39" s="4"/>
      <c r="N39" s="3"/>
      <c r="O39" s="3"/>
    </row>
    <row r="40" spans="1:15" ht="12.75">
      <c r="A40" s="61"/>
      <c r="B40" s="61"/>
      <c r="C40" s="28"/>
      <c r="D40" s="111"/>
      <c r="E40" s="29"/>
      <c r="F40" s="65"/>
      <c r="G40" s="65"/>
      <c r="H40" s="38"/>
      <c r="I40" s="38"/>
      <c r="J40" s="38"/>
      <c r="K40" s="38"/>
      <c r="L40" s="44"/>
      <c r="M40" s="4"/>
      <c r="N40" s="3"/>
      <c r="O40" s="3"/>
    </row>
    <row r="41" spans="1:15" ht="12.75">
      <c r="A41" s="61"/>
      <c r="B41" s="61"/>
      <c r="C41" s="28"/>
      <c r="D41" s="111"/>
      <c r="E41" s="29"/>
      <c r="F41" s="65"/>
      <c r="G41" s="65"/>
      <c r="H41" s="38"/>
      <c r="I41" s="38"/>
      <c r="J41" s="38"/>
      <c r="K41" s="38"/>
      <c r="L41" s="44"/>
      <c r="M41" s="4"/>
      <c r="N41" s="3"/>
      <c r="O41" s="3"/>
    </row>
    <row r="42" spans="1:15" ht="12.75">
      <c r="A42" s="61"/>
      <c r="B42" s="61"/>
      <c r="C42" s="28"/>
      <c r="D42" s="111"/>
      <c r="E42" s="29"/>
      <c r="F42" s="65"/>
      <c r="G42" s="65"/>
      <c r="H42" s="38"/>
      <c r="I42" s="38"/>
      <c r="J42" s="38"/>
      <c r="K42" s="38"/>
      <c r="L42" s="44"/>
      <c r="M42" s="4"/>
      <c r="N42" s="3"/>
      <c r="O42" s="3"/>
    </row>
    <row r="43" spans="1:15" ht="12.75">
      <c r="A43" s="61"/>
      <c r="B43" s="61"/>
      <c r="C43" s="28"/>
      <c r="D43" s="111"/>
      <c r="E43" s="29"/>
      <c r="F43" s="65"/>
      <c r="G43" s="65"/>
      <c r="H43" s="38"/>
      <c r="I43" s="38"/>
      <c r="J43" s="38"/>
      <c r="K43" s="38"/>
      <c r="L43" s="44"/>
      <c r="M43" s="4"/>
      <c r="N43" s="3"/>
      <c r="O43" s="3"/>
    </row>
    <row r="44" spans="1:15" ht="12.75">
      <c r="A44" s="61"/>
      <c r="B44" s="61"/>
      <c r="C44" s="28"/>
      <c r="D44" s="111"/>
      <c r="E44" s="29"/>
      <c r="F44" s="65"/>
      <c r="G44" s="65"/>
      <c r="H44" s="38"/>
      <c r="I44" s="38"/>
      <c r="J44" s="38"/>
      <c r="K44" s="38"/>
      <c r="L44" s="44"/>
      <c r="M44" s="4"/>
      <c r="N44" s="3"/>
      <c r="O44" s="3"/>
    </row>
    <row r="45" spans="1:15" ht="12.75">
      <c r="A45" s="61"/>
      <c r="B45" s="61"/>
      <c r="C45" s="28"/>
      <c r="D45" s="111"/>
      <c r="E45" s="29"/>
      <c r="F45" s="65"/>
      <c r="G45" s="65"/>
      <c r="H45" s="38"/>
      <c r="I45" s="38"/>
      <c r="J45" s="38"/>
      <c r="K45" s="38"/>
      <c r="L45" s="44"/>
      <c r="M45" s="4"/>
      <c r="N45" s="3"/>
      <c r="O45" s="3"/>
    </row>
    <row r="46" spans="1:11" ht="12.75">
      <c r="A46" s="61"/>
      <c r="B46" s="61"/>
      <c r="C46" s="28"/>
      <c r="D46" s="111"/>
      <c r="E46" s="29"/>
      <c r="F46" s="65"/>
      <c r="G46" s="65"/>
      <c r="H46" s="38"/>
      <c r="I46" s="38"/>
      <c r="J46" s="38"/>
      <c r="K46" s="38"/>
    </row>
    <row r="47" spans="1:11" ht="12.75">
      <c r="A47" s="61"/>
      <c r="B47" s="61"/>
      <c r="C47" s="28"/>
      <c r="D47" s="111"/>
      <c r="E47" s="29"/>
      <c r="F47" s="65"/>
      <c r="G47" s="65"/>
      <c r="H47" s="38"/>
      <c r="I47" s="38"/>
      <c r="J47" s="38"/>
      <c r="K47" s="38"/>
    </row>
    <row r="48" spans="1:11" ht="12.75">
      <c r="A48" s="61"/>
      <c r="B48" s="61"/>
      <c r="C48" s="28"/>
      <c r="D48" s="111"/>
      <c r="E48" s="29"/>
      <c r="F48" s="65"/>
      <c r="G48" s="65"/>
      <c r="H48" s="38"/>
      <c r="I48" s="38"/>
      <c r="J48" s="38"/>
      <c r="K48" s="38"/>
    </row>
    <row r="49" spans="1:11" ht="12.75">
      <c r="A49" s="61"/>
      <c r="B49" s="61"/>
      <c r="C49" s="28"/>
      <c r="D49" s="111"/>
      <c r="E49" s="29"/>
      <c r="F49" s="65"/>
      <c r="G49" s="65"/>
      <c r="H49" s="38"/>
      <c r="I49" s="38"/>
      <c r="J49" s="38"/>
      <c r="K49" s="38"/>
    </row>
    <row r="50" spans="1:11" ht="12.75">
      <c r="A50" s="61"/>
      <c r="B50" s="61"/>
      <c r="C50" s="28"/>
      <c r="D50" s="111"/>
      <c r="E50" s="29"/>
      <c r="F50" s="65"/>
      <c r="G50" s="65"/>
      <c r="H50" s="38"/>
      <c r="I50" s="38"/>
      <c r="J50" s="38"/>
      <c r="K50" s="38"/>
    </row>
    <row r="51" spans="1:11" ht="12.75">
      <c r="A51" s="61"/>
      <c r="B51" s="61"/>
      <c r="C51" s="28"/>
      <c r="D51" s="111"/>
      <c r="E51" s="29"/>
      <c r="F51" s="65"/>
      <c r="G51" s="65"/>
      <c r="H51" s="38"/>
      <c r="I51" s="38"/>
      <c r="J51" s="38"/>
      <c r="K51" s="38"/>
    </row>
    <row r="52" spans="1:11" ht="12.75">
      <c r="A52" s="61"/>
      <c r="B52" s="61"/>
      <c r="C52" s="28"/>
      <c r="D52" s="111"/>
      <c r="E52" s="29"/>
      <c r="F52" s="65"/>
      <c r="G52" s="65"/>
      <c r="H52" s="38"/>
      <c r="I52" s="38"/>
      <c r="J52" s="38"/>
      <c r="K52" s="38"/>
    </row>
    <row r="53" spans="1:11" ht="12.75">
      <c r="A53" s="61"/>
      <c r="B53" s="61"/>
      <c r="C53" s="28"/>
      <c r="D53" s="111"/>
      <c r="E53" s="29"/>
      <c r="F53" s="65"/>
      <c r="G53" s="65"/>
      <c r="H53" s="38"/>
      <c r="I53" s="38"/>
      <c r="J53" s="38"/>
      <c r="K53" s="38"/>
    </row>
    <row r="54" spans="1:11" ht="12.75">
      <c r="A54" s="61"/>
      <c r="B54" s="61"/>
      <c r="C54" s="28"/>
      <c r="D54" s="111"/>
      <c r="E54" s="29"/>
      <c r="F54" s="65"/>
      <c r="G54" s="65"/>
      <c r="H54" s="38"/>
      <c r="I54" s="38"/>
      <c r="J54" s="38"/>
      <c r="K54" s="38"/>
    </row>
    <row r="55" spans="1:11" ht="12.75">
      <c r="A55" s="61"/>
      <c r="B55" s="61"/>
      <c r="C55" s="28"/>
      <c r="D55" s="111"/>
      <c r="E55" s="29"/>
      <c r="F55" s="65"/>
      <c r="G55" s="65"/>
      <c r="H55" s="38"/>
      <c r="I55" s="38"/>
      <c r="J55" s="38"/>
      <c r="K55" s="38"/>
    </row>
    <row r="60" ht="12.75">
      <c r="M60" s="99" t="s">
        <v>699</v>
      </c>
    </row>
  </sheetData>
  <sheetProtection/>
  <mergeCells count="7">
    <mergeCell ref="C5:G5"/>
    <mergeCell ref="G6:K6"/>
    <mergeCell ref="A1:K1"/>
    <mergeCell ref="L1:M1"/>
    <mergeCell ref="A2:K2"/>
    <mergeCell ref="A3:K3"/>
    <mergeCell ref="A4:K4"/>
  </mergeCells>
  <printOptions horizontalCentered="1"/>
  <pageMargins left="0.39375" right="0.39375" top="0.39375" bottom="0.39375" header="0.5118055555555556" footer="0.39375"/>
  <pageSetup fitToHeight="1" fitToWidth="1" horizontalDpi="300" verticalDpi="300" orientation="portrait" paperSize="9" scale="85" r:id="rId1"/>
  <headerFooter alignWithMargins="0">
    <oddFooter>&amp;L&amp;F   &amp;D  &amp;T&amp;R&amp;8Les communes en lettres majuscules sont des
 chefs-lieux de cantons, sous-préfectures ou préfectures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 CHARRIER</dc:creator>
  <cp:keywords/>
  <dc:description/>
  <cp:lastModifiedBy>AC</cp:lastModifiedBy>
  <cp:lastPrinted>2007-07-01T11:04:51Z</cp:lastPrinted>
  <dcterms:created xsi:type="dcterms:W3CDTF">1999-08-11T15:43:53Z</dcterms:created>
  <dcterms:modified xsi:type="dcterms:W3CDTF">2007-07-05T02:54:41Z</dcterms:modified>
  <cp:category/>
  <cp:version/>
  <cp:contentType/>
  <cp:contentStatus/>
  <cp:revision>1</cp:revision>
</cp:coreProperties>
</file>