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745" tabRatio="702" firstSheet="8" activeTab="10"/>
  </bookViews>
  <sheets>
    <sheet name="1 étap" sheetId="1" r:id="rId1"/>
    <sheet name="2 étap" sheetId="2" r:id="rId2"/>
    <sheet name="3 étap" sheetId="3" r:id="rId3"/>
    <sheet name="4 étap" sheetId="4" r:id="rId4"/>
    <sheet name="5 étap" sheetId="5" r:id="rId5"/>
    <sheet name="6 étap" sheetId="6" r:id="rId6"/>
    <sheet name="7 étap" sheetId="7" r:id="rId7"/>
    <sheet name="8 étap" sheetId="8" r:id="rId8"/>
    <sheet name="9 étap" sheetId="9" r:id="rId9"/>
    <sheet name="10 étap" sheetId="10" r:id="rId10"/>
    <sheet name="11 étap" sheetId="11" r:id="rId11"/>
    <sheet name="12 étap" sheetId="12" r:id="rId12"/>
    <sheet name="13 étap" sheetId="13" r:id="rId13"/>
    <sheet name="14 étap" sheetId="14" r:id="rId14"/>
    <sheet name="récap" sheetId="15" r:id="rId15"/>
    <sheet name="DEPARTEMENTS" sheetId="16" r:id="rId16"/>
    <sheet name="LISTE-ETAP-DEP" sheetId="17" r:id="rId17"/>
  </sheets>
  <definedNames>
    <definedName name="_xlnm.Print_Area" localSheetId="0">'1 étap'!$A$1:$K$57</definedName>
    <definedName name="_xlnm.Print_Area" localSheetId="9">'10 étap'!$A$1:$K$63</definedName>
    <definedName name="_xlnm.Print_Area" localSheetId="10">'11 étap'!$A$1:$K$61</definedName>
    <definedName name="_xlnm.Print_Area" localSheetId="11">'12 étap'!$A$1:$K$57</definedName>
    <definedName name="_xlnm.Print_Area" localSheetId="12">'13 étap'!$A$1:$K$59</definedName>
    <definedName name="_xlnm.Print_Area" localSheetId="13">'14 étap'!$A$1:$K$58</definedName>
    <definedName name="_xlnm.Print_Area" localSheetId="1">'2 étap'!$A$1:$K$59</definedName>
    <definedName name="_xlnm.Print_Area" localSheetId="2">'3 étap'!$A$1:$K$57</definedName>
    <definedName name="_xlnm.Print_Area" localSheetId="3">'4 étap'!$A$1:$K$60</definedName>
    <definedName name="_xlnm.Print_Area" localSheetId="4">'5 étap'!$A$1:$K$57</definedName>
    <definedName name="_xlnm.Print_Area" localSheetId="5">'6 étap'!$A$1:$K$57</definedName>
    <definedName name="_xlnm.Print_Area" localSheetId="6">'7 étap'!$A$1:$K$63</definedName>
    <definedName name="_xlnm.Print_Area" localSheetId="7">'8 étap'!$A$1:$K$59</definedName>
    <definedName name="_xlnm.Print_Area" localSheetId="8">'9 étap'!$A$1:$K$55</definedName>
    <definedName name="_xlnm.Print_Area" localSheetId="15">'DEPARTEMENTS'!$A$1:$D$119</definedName>
    <definedName name="_xlnm.Print_Area" localSheetId="16">'LISTE-ETAP-DEP'!$A$1:$B$149</definedName>
    <definedName name="_xlnm.Print_Area" localSheetId="14">'récap'!$A$3:$M$42</definedName>
  </definedNames>
  <calcPr fullCalcOnLoad="1"/>
</workbook>
</file>

<file path=xl/sharedStrings.xml><?xml version="1.0" encoding="utf-8"?>
<sst xmlns="http://schemas.openxmlformats.org/spreadsheetml/2006/main" count="1491" uniqueCount="755">
  <si>
    <t>LA FRANCE EN COURANT</t>
  </si>
  <si>
    <t>km</t>
  </si>
  <si>
    <t>Lieu</t>
  </si>
  <si>
    <t>Altitude</t>
  </si>
  <si>
    <t>Heures de passages</t>
  </si>
  <si>
    <t>à parcourir</t>
  </si>
  <si>
    <t>parcourus</t>
  </si>
  <si>
    <t>14 km/h</t>
  </si>
  <si>
    <t>13 km/h</t>
  </si>
  <si>
    <t>12 km/h</t>
  </si>
  <si>
    <t>BERNAY</t>
  </si>
  <si>
    <t>ETAPE</t>
  </si>
  <si>
    <t>CP</t>
  </si>
  <si>
    <t>Commune</t>
  </si>
  <si>
    <t>Départ</t>
  </si>
  <si>
    <t xml:space="preserve">1e </t>
  </si>
  <si>
    <t xml:space="preserve">2e </t>
  </si>
  <si>
    <t xml:space="preserve">3e </t>
  </si>
  <si>
    <t xml:space="preserve">4e </t>
  </si>
  <si>
    <t xml:space="preserve">5e </t>
  </si>
  <si>
    <t xml:space="preserve">6e </t>
  </si>
  <si>
    <t xml:space="preserve">7e </t>
  </si>
  <si>
    <t xml:space="preserve">8e </t>
  </si>
  <si>
    <t>10e</t>
  </si>
  <si>
    <t>11e</t>
  </si>
  <si>
    <t>12e</t>
  </si>
  <si>
    <t>13e</t>
  </si>
  <si>
    <t>14e</t>
  </si>
  <si>
    <t>15km/h</t>
  </si>
  <si>
    <t>1/2 ETAPE</t>
  </si>
  <si>
    <t xml:space="preserve">9e </t>
  </si>
  <si>
    <t xml:space="preserve">départ de </t>
  </si>
  <si>
    <t>Petit déjeuner à partir du KM</t>
  </si>
  <si>
    <t>Etapes départements</t>
  </si>
  <si>
    <t>KM</t>
  </si>
  <si>
    <t>1/2Moitiée de la 1ère demie étape</t>
  </si>
  <si>
    <t>Vitesse km/h</t>
  </si>
  <si>
    <t>Pour</t>
  </si>
  <si>
    <t>Km</t>
  </si>
  <si>
    <t>16km/h</t>
  </si>
  <si>
    <t>ROUTE</t>
  </si>
  <si>
    <t>Suivie</t>
  </si>
  <si>
    <t>D107</t>
  </si>
  <si>
    <t>Départ matin</t>
  </si>
  <si>
    <t>Départ 2ème 1/2 étape</t>
  </si>
  <si>
    <t>D3</t>
  </si>
  <si>
    <t>D1</t>
  </si>
  <si>
    <t>2ème</t>
  </si>
  <si>
    <t>1er</t>
  </si>
  <si>
    <t>D11</t>
  </si>
  <si>
    <t>D27</t>
  </si>
  <si>
    <t>D14</t>
  </si>
  <si>
    <t>D5</t>
  </si>
  <si>
    <t>D40</t>
  </si>
  <si>
    <t>D88</t>
  </si>
  <si>
    <t>D938</t>
  </si>
  <si>
    <t>D21</t>
  </si>
  <si>
    <t>D164</t>
  </si>
  <si>
    <t>D13</t>
  </si>
  <si>
    <t>D22</t>
  </si>
  <si>
    <t>D113</t>
  </si>
  <si>
    <t>Départ 2è demi étape</t>
  </si>
  <si>
    <t>D35</t>
  </si>
  <si>
    <t>D31</t>
  </si>
  <si>
    <t>D24</t>
  </si>
  <si>
    <t>D33</t>
  </si>
  <si>
    <t>N°</t>
  </si>
  <si>
    <t>Feuille d'itinéraire détaillé</t>
  </si>
  <si>
    <t>D993</t>
  </si>
  <si>
    <t>Bouloc</t>
  </si>
  <si>
    <t>D999</t>
  </si>
  <si>
    <t>17è Tour</t>
  </si>
  <si>
    <t xml:space="preserve"> Dimanche 17 juillet 2005</t>
  </si>
  <si>
    <t>Lundi 18 juillet 2005</t>
  </si>
  <si>
    <t>Fontvieille</t>
  </si>
  <si>
    <t>Comprégnac</t>
  </si>
  <si>
    <t>D41</t>
  </si>
  <si>
    <t>D991</t>
  </si>
  <si>
    <t>St Jean-du-Bruel</t>
  </si>
  <si>
    <t>Intersection D999 - D158</t>
  </si>
  <si>
    <t>D158</t>
  </si>
  <si>
    <t>Le Landre (A la croix, tourner à droite)</t>
  </si>
  <si>
    <t>Montardier</t>
  </si>
  <si>
    <t>St Laurent-le-Minier</t>
  </si>
  <si>
    <t>Intersection D113 - D25</t>
  </si>
  <si>
    <t>D25</t>
  </si>
  <si>
    <t>Intersection D35 - D164</t>
  </si>
  <si>
    <t>Lecques</t>
  </si>
  <si>
    <t>D103</t>
  </si>
  <si>
    <t>CAVEIRAC</t>
  </si>
  <si>
    <t>Intersection D40 - D14</t>
  </si>
  <si>
    <t>Langlade</t>
  </si>
  <si>
    <t>Bernis</t>
  </si>
  <si>
    <t>D38</t>
  </si>
  <si>
    <t>D970</t>
  </si>
  <si>
    <t>D57</t>
  </si>
  <si>
    <t>D70</t>
  </si>
  <si>
    <t>Gigondas (Vue sur Dentelles Montmirail)</t>
  </si>
  <si>
    <t>Séguret (Plus beaux villages de France)</t>
  </si>
  <si>
    <t>Intersection D88 - D977</t>
  </si>
  <si>
    <t>D977</t>
  </si>
  <si>
    <t>Puyméras</t>
  </si>
  <si>
    <t>Mérindol-les-Oliviers</t>
  </si>
  <si>
    <t>D147</t>
  </si>
  <si>
    <t>Propiac</t>
  </si>
  <si>
    <t>BUIS-LES-BARONNIES</t>
  </si>
  <si>
    <t>2ème étape : CAVEIRAC   BUIS LES BARONNIES</t>
  </si>
  <si>
    <t>Mardi 19 juillet 2005</t>
  </si>
  <si>
    <t>Mollans-s-Ouvèze</t>
  </si>
  <si>
    <t>St André Entrechaux</t>
  </si>
  <si>
    <t>Intersection D13 - D938</t>
  </si>
  <si>
    <t>D974</t>
  </si>
  <si>
    <t>D943</t>
  </si>
  <si>
    <t>St Saturnin-les-Apt</t>
  </si>
  <si>
    <t>D230</t>
  </si>
  <si>
    <t>Intersection D943 - D561</t>
  </si>
  <si>
    <t>D561</t>
  </si>
  <si>
    <t>Jouques</t>
  </si>
  <si>
    <t>Carcès</t>
  </si>
  <si>
    <t>D562</t>
  </si>
  <si>
    <t>Speracèdes</t>
  </si>
  <si>
    <t>Cabris</t>
  </si>
  <si>
    <t>Intersection D2085 - D2110</t>
  </si>
  <si>
    <t>Pont-du-Loup</t>
  </si>
  <si>
    <t>D2210</t>
  </si>
  <si>
    <t>VENCE</t>
  </si>
  <si>
    <t>St Jeannet</t>
  </si>
  <si>
    <t>Gattières</t>
  </si>
  <si>
    <t>N202</t>
  </si>
  <si>
    <t>D2565</t>
  </si>
  <si>
    <t>ST MARTIN VESUBIE</t>
  </si>
  <si>
    <t>4ème étape : SAINT MAXIMIN LA SAINTE BAUME  ST MARTIN VESUBIE</t>
  </si>
  <si>
    <t>Jeudi 21 juillet 2005</t>
  </si>
  <si>
    <t>Vendredi 22 juillet 2005</t>
  </si>
  <si>
    <t>Samedi 23 juillet 2005</t>
  </si>
  <si>
    <t>Dimanche 24 juillet 2005</t>
  </si>
  <si>
    <t>Lundi 25 juillet 2005</t>
  </si>
  <si>
    <t>Mardi 26 juillet 2005</t>
  </si>
  <si>
    <t>Mercredi 27 juillet 2005</t>
  </si>
  <si>
    <t>Jeudi 28 juillet 2005</t>
  </si>
  <si>
    <t>Vendredi 29 juillet 2005</t>
  </si>
  <si>
    <t>Samedi 30 juillet 2005</t>
  </si>
  <si>
    <t>Int</t>
  </si>
  <si>
    <t>BUIS Les BARONNIES</t>
  </si>
  <si>
    <t>TERMIGNON</t>
  </si>
  <si>
    <t>BELLEGARDE sur Valserine</t>
  </si>
  <si>
    <t>MASEVAUX</t>
  </si>
  <si>
    <t>SAVERNE</t>
  </si>
  <si>
    <t>St NICOLAS d'Aliermont</t>
  </si>
  <si>
    <t>17 juillet - 30 juillet 2005</t>
  </si>
  <si>
    <t>Col St Martin</t>
  </si>
  <si>
    <t>St MARTIN VESUBIE D2565</t>
  </si>
  <si>
    <t>Intersection D2565 D2205</t>
  </si>
  <si>
    <t>D2205</t>
  </si>
  <si>
    <t>Isola   Inter  D2205 D97</t>
  </si>
  <si>
    <t>D97</t>
  </si>
  <si>
    <t>Isola   Inter  D97  D2205</t>
  </si>
  <si>
    <t>St ETIENNE de Tinée</t>
  </si>
  <si>
    <t>D900</t>
  </si>
  <si>
    <t>Jausiers D900</t>
  </si>
  <si>
    <t>Intersection D900 D902</t>
  </si>
  <si>
    <t>D902</t>
  </si>
  <si>
    <t>Col de Vars</t>
  </si>
  <si>
    <t>St Paul</t>
  </si>
  <si>
    <t>GUILLESTRE</t>
  </si>
  <si>
    <t>Col de Raspaillon</t>
  </si>
  <si>
    <t>Intersection D60 D902</t>
  </si>
  <si>
    <t>GUILLESTRE D902</t>
  </si>
  <si>
    <t>Col d'Isoard</t>
  </si>
  <si>
    <t>N91</t>
  </si>
  <si>
    <t>Col du Galibier</t>
  </si>
  <si>
    <t>Valloire</t>
  </si>
  <si>
    <t>Col du Télégraphe</t>
  </si>
  <si>
    <t>N6</t>
  </si>
  <si>
    <t>D215</t>
  </si>
  <si>
    <t>D83</t>
  </si>
  <si>
    <t>Aussois</t>
  </si>
  <si>
    <t>Termignon</t>
  </si>
  <si>
    <t>Intersection  D902  D947</t>
  </si>
  <si>
    <t>D947</t>
  </si>
  <si>
    <t>Intersection  D947  D902</t>
  </si>
  <si>
    <t>Le MONËTIER les Bains</t>
  </si>
  <si>
    <t>BRIANçON N91</t>
  </si>
  <si>
    <t>Col du Lautaret D902</t>
  </si>
  <si>
    <t>St MICHEL de Maurienne N6</t>
  </si>
  <si>
    <t>MODANE D215</t>
  </si>
  <si>
    <t>Bessan D902</t>
  </si>
  <si>
    <t>Col de l'Iseran</t>
  </si>
  <si>
    <t>Val d'Isère</t>
  </si>
  <si>
    <t>Barrage de Tignes Int D87 D902</t>
  </si>
  <si>
    <t>BOURG St MAURICE</t>
  </si>
  <si>
    <t>BEAUFORT</t>
  </si>
  <si>
    <t>UGINE</t>
  </si>
  <si>
    <t>Bout du Lac</t>
  </si>
  <si>
    <t>Duingt</t>
  </si>
  <si>
    <t>N508</t>
  </si>
  <si>
    <t>ANNECY</t>
  </si>
  <si>
    <t>Poisy</t>
  </si>
  <si>
    <t>D157</t>
  </si>
  <si>
    <t>Intersection  D157 N508</t>
  </si>
  <si>
    <t>FRANGY</t>
  </si>
  <si>
    <t>Vanzy</t>
  </si>
  <si>
    <t>BELLEGARDE s Valserine</t>
  </si>
  <si>
    <t>D14Biv</t>
  </si>
  <si>
    <t>N66</t>
  </si>
  <si>
    <t>Bitschwiller N66</t>
  </si>
  <si>
    <t>Willer s Tur D13</t>
  </si>
  <si>
    <t>Grand Ballon</t>
  </si>
  <si>
    <t>D431</t>
  </si>
  <si>
    <t>Col de Hundsrüc</t>
  </si>
  <si>
    <t>Intersection   D431 D430</t>
  </si>
  <si>
    <t>D430</t>
  </si>
  <si>
    <t>Col d'Hahnenbrunnen</t>
  </si>
  <si>
    <t>Col de Herrenberg</t>
  </si>
  <si>
    <t>D61</t>
  </si>
  <si>
    <t>Col de la Schlucht D61</t>
  </si>
  <si>
    <t>N415</t>
  </si>
  <si>
    <t>D23</t>
  </si>
  <si>
    <t>FRAIZE D23</t>
  </si>
  <si>
    <t>Intersection   D23 N420</t>
  </si>
  <si>
    <t>N420</t>
  </si>
  <si>
    <t>St Blaise la Roche</t>
  </si>
  <si>
    <t>Fouday</t>
  </si>
  <si>
    <t>D392</t>
  </si>
  <si>
    <t>Urmatt</t>
  </si>
  <si>
    <t>D218</t>
  </si>
  <si>
    <t>Intersection   D392 D218</t>
  </si>
  <si>
    <t>Oberhaslach</t>
  </si>
  <si>
    <t>Wangenbourg</t>
  </si>
  <si>
    <t>D214</t>
  </si>
  <si>
    <t>Col de Steige  D424</t>
  </si>
  <si>
    <t>D424</t>
  </si>
  <si>
    <t>Col d'urbeis D214</t>
  </si>
  <si>
    <t>SALLES-CURAN D993</t>
  </si>
  <si>
    <t>St Hippolyte D41</t>
  </si>
  <si>
    <t xml:space="preserve">Peyre </t>
  </si>
  <si>
    <t xml:space="preserve">La Roque Ste Marguerite </t>
  </si>
  <si>
    <t>Col de la Barrière</t>
  </si>
  <si>
    <t>D7</t>
  </si>
  <si>
    <t>Sauclières D7</t>
  </si>
  <si>
    <t>Fontanès D107</t>
  </si>
  <si>
    <t>Montjaux D41</t>
  </si>
  <si>
    <t>GANGES D999</t>
  </si>
  <si>
    <t>GANGES</t>
  </si>
  <si>
    <t>QUISSAC D35</t>
  </si>
  <si>
    <t>St HIPPOLYTE-du-Fort</t>
  </si>
  <si>
    <t>SAUVE</t>
  </si>
  <si>
    <t>ALZON</t>
  </si>
  <si>
    <t>NANT  D999</t>
  </si>
  <si>
    <t>MILLAU D991</t>
  </si>
  <si>
    <t>Caveirac D40</t>
  </si>
  <si>
    <t>VC</t>
  </si>
  <si>
    <t>BEAUCAIRE</t>
  </si>
  <si>
    <t>D30</t>
  </si>
  <si>
    <t>CAVAILLON</t>
  </si>
  <si>
    <t>CAVAILLON D24</t>
  </si>
  <si>
    <t>D210</t>
  </si>
  <si>
    <t>La Roque-s-Pernes D210</t>
  </si>
  <si>
    <t>D39</t>
  </si>
  <si>
    <t>St Didier D39</t>
  </si>
  <si>
    <t>Intersection D4A - D4 D1</t>
  </si>
  <si>
    <t>Mazan D70</t>
  </si>
  <si>
    <t>Intersection D974 D70</t>
  </si>
  <si>
    <t>Caromb D21</t>
  </si>
  <si>
    <t>Vacqueyras D7</t>
  </si>
  <si>
    <t>Intersection D938 - D71</t>
  </si>
  <si>
    <t>D71</t>
  </si>
  <si>
    <t>Intersection  D974   D164</t>
  </si>
  <si>
    <t xml:space="preserve">Intersection   D36  D943 </t>
  </si>
  <si>
    <t>BUIS-LES-BARONNIES D5</t>
  </si>
  <si>
    <t>APT</t>
  </si>
  <si>
    <t>CADENET</t>
  </si>
  <si>
    <t>RIANS D3</t>
  </si>
  <si>
    <t>SAINT MAXIMIN LA Ste BAUME</t>
  </si>
  <si>
    <t>Col des Tempêtes Obs Mt-Ventoux</t>
  </si>
  <si>
    <t>Intersection D54 D562</t>
  </si>
  <si>
    <t>Intersection D4 D563  D562</t>
  </si>
  <si>
    <t>Intersection D37  D562</t>
  </si>
  <si>
    <t>Intersection  D562 D11</t>
  </si>
  <si>
    <t>GRASSE D2085</t>
  </si>
  <si>
    <t>St Nicolas d'Aliermont D149</t>
  </si>
  <si>
    <t>D149</t>
  </si>
  <si>
    <t>D154</t>
  </si>
  <si>
    <t>Torcy le Grand D154</t>
  </si>
  <si>
    <t>Intersection   D154 D22</t>
  </si>
  <si>
    <t>Intersection   D57 D22</t>
  </si>
  <si>
    <t xml:space="preserve">Tôtes </t>
  </si>
  <si>
    <t>Intersection  D22 D63</t>
  </si>
  <si>
    <t>D63</t>
  </si>
  <si>
    <t>Limézy</t>
  </si>
  <si>
    <t>D263</t>
  </si>
  <si>
    <t>Freville</t>
  </si>
  <si>
    <t>Blacqueville D22</t>
  </si>
  <si>
    <t>Betteville D205</t>
  </si>
  <si>
    <t>D205</t>
  </si>
  <si>
    <t>Intersection  N15 D263</t>
  </si>
  <si>
    <t>Intersection  D205  D37</t>
  </si>
  <si>
    <t>D37</t>
  </si>
  <si>
    <t>Intersection   D37 D490</t>
  </si>
  <si>
    <t>Pont de Brotonne D490</t>
  </si>
  <si>
    <t>Intersection  D490  D65</t>
  </si>
  <si>
    <t>D490</t>
  </si>
  <si>
    <t>D65</t>
  </si>
  <si>
    <t>St Nicolas de Bliquetuit D65</t>
  </si>
  <si>
    <t>le Quesney</t>
  </si>
  <si>
    <t>D95</t>
  </si>
  <si>
    <t>Intersection  D95 D89</t>
  </si>
  <si>
    <t>D89</t>
  </si>
  <si>
    <t>Marais Vernier</t>
  </si>
  <si>
    <t>D139</t>
  </si>
  <si>
    <t>Les Préaux D139</t>
  </si>
  <si>
    <t>Epaignes</t>
  </si>
  <si>
    <t>D810</t>
  </si>
  <si>
    <t>St Pierre de Cormeilles D22</t>
  </si>
  <si>
    <t>THIBERVILLE D138</t>
  </si>
  <si>
    <t>D138</t>
  </si>
  <si>
    <t>QUILLEBEUF  D 103</t>
  </si>
  <si>
    <t>PONT AUDEMER D139</t>
  </si>
  <si>
    <t>CORMEILLES D810</t>
  </si>
  <si>
    <t>D67</t>
  </si>
  <si>
    <t>Tugny et Pont</t>
  </si>
  <si>
    <t>D186</t>
  </si>
  <si>
    <t>HAM D186</t>
  </si>
  <si>
    <t>D124</t>
  </si>
  <si>
    <t>D919</t>
  </si>
  <si>
    <t>Gaillefontaine</t>
  </si>
  <si>
    <t>FORMERIE D919</t>
  </si>
  <si>
    <t>FORGES les Eaux</t>
  </si>
  <si>
    <t>D1314</t>
  </si>
  <si>
    <t>FORGES les Eaux D1314</t>
  </si>
  <si>
    <t>St Nicolas d'Aliermont</t>
  </si>
  <si>
    <t>D54</t>
  </si>
  <si>
    <t>Intersection  VC D513  D113</t>
  </si>
  <si>
    <t>Intersection D158 - VC</t>
  </si>
  <si>
    <t>Col de Campviel</t>
  </si>
  <si>
    <t>Col de la Cr de Gailhan</t>
  </si>
  <si>
    <t>TARASCON  D970</t>
  </si>
  <si>
    <t>VAISON LA ROMAINE</t>
  </si>
  <si>
    <t>MALAUCENE  D974</t>
  </si>
  <si>
    <t>SAULT  D943</t>
  </si>
  <si>
    <t>PEYROLLES EN PROVENCE D561</t>
  </si>
  <si>
    <t>LORGUES</t>
  </si>
  <si>
    <t>DRAGUIGNAN</t>
  </si>
  <si>
    <t>D2209</t>
  </si>
  <si>
    <t>67 BAS RHIN</t>
  </si>
  <si>
    <t>D132</t>
  </si>
  <si>
    <t>SAVERNE D132</t>
  </si>
  <si>
    <t>Lutzelbourg D98</t>
  </si>
  <si>
    <t>Arzviller D97</t>
  </si>
  <si>
    <t>SARREBOURG D27</t>
  </si>
  <si>
    <t>Haut Clocher</t>
  </si>
  <si>
    <t>Belles Forêts Bisping</t>
  </si>
  <si>
    <t>Intersection D38 D27</t>
  </si>
  <si>
    <t>Bassing D28f</t>
  </si>
  <si>
    <t>D28f</t>
  </si>
  <si>
    <t>D28</t>
  </si>
  <si>
    <t>Intersection D999 D28</t>
  </si>
  <si>
    <t>Hampont</t>
  </si>
  <si>
    <t>CHÂTEAU SALINS D955</t>
  </si>
  <si>
    <t>D955</t>
  </si>
  <si>
    <t>Intersection D955 D28</t>
  </si>
  <si>
    <t>Lemoncourt</t>
  </si>
  <si>
    <t>Aulnois s Seille</t>
  </si>
  <si>
    <t>D45</t>
  </si>
  <si>
    <t>Intersection D45a D913</t>
  </si>
  <si>
    <t>D913</t>
  </si>
  <si>
    <t>PONT A MOUSSON</t>
  </si>
  <si>
    <t>D120</t>
  </si>
  <si>
    <t>NOMENY D120</t>
  </si>
  <si>
    <t>D958</t>
  </si>
  <si>
    <t>PONT A MOUSSON D958</t>
  </si>
  <si>
    <t>Intersection D958 D3 (St Pierre)</t>
  </si>
  <si>
    <t>Euvezin VC</t>
  </si>
  <si>
    <t>D48</t>
  </si>
  <si>
    <t>Nonsard Lamarche D179</t>
  </si>
  <si>
    <t>D179</t>
  </si>
  <si>
    <t>VERDUN</t>
  </si>
  <si>
    <t>BESANCON</t>
  </si>
  <si>
    <t>Chattancourt</t>
  </si>
  <si>
    <t>Avocourt</t>
  </si>
  <si>
    <t>Esnes en Argonne D38</t>
  </si>
  <si>
    <t>Varennes en Argonne D946</t>
  </si>
  <si>
    <t>D946</t>
  </si>
  <si>
    <t>GRANDPRE</t>
  </si>
  <si>
    <t>Intersection D946 D41</t>
  </si>
  <si>
    <t>Olizy Primat</t>
  </si>
  <si>
    <t>Falaise</t>
  </si>
  <si>
    <t>D983</t>
  </si>
  <si>
    <t>VOUZIERS D983</t>
  </si>
  <si>
    <t>Vrizy</t>
  </si>
  <si>
    <t>ATTIGNY</t>
  </si>
  <si>
    <t>Seuil</t>
  </si>
  <si>
    <t>Biermes</t>
  </si>
  <si>
    <t>CHÂTEAU PORCIEN</t>
  </si>
  <si>
    <t>D926</t>
  </si>
  <si>
    <t>RETHEL D926</t>
  </si>
  <si>
    <t>Conde les Herpy D30</t>
  </si>
  <si>
    <t>Banogne Recouvrance</t>
  </si>
  <si>
    <t>St Quentin le Petit</t>
  </si>
  <si>
    <t>Intersection D30 D966</t>
  </si>
  <si>
    <t>D966</t>
  </si>
  <si>
    <t>Dizy le Gros</t>
  </si>
  <si>
    <t>02 AISNE</t>
  </si>
  <si>
    <t>08 ARDENNES</t>
  </si>
  <si>
    <t>55 MEUSE</t>
  </si>
  <si>
    <t>D592</t>
  </si>
  <si>
    <t>D591</t>
  </si>
  <si>
    <t>Dizy le Gros D592</t>
  </si>
  <si>
    <t>Clermont les Fermes D591</t>
  </si>
  <si>
    <t>Montigny le Franc D25</t>
  </si>
  <si>
    <t>Ebouleau</t>
  </si>
  <si>
    <t>D243</t>
  </si>
  <si>
    <t>Pierrepont D243</t>
  </si>
  <si>
    <t>D64</t>
  </si>
  <si>
    <t>Toulis D64</t>
  </si>
  <si>
    <t>Intersection N2 D64 D12</t>
  </si>
  <si>
    <t>D12</t>
  </si>
  <si>
    <t>CRECY SUR SERRE</t>
  </si>
  <si>
    <t>La Ferté Chevresis</t>
  </si>
  <si>
    <t>RIBEMONT</t>
  </si>
  <si>
    <t>Villers le Sec</t>
  </si>
  <si>
    <t>Sissy</t>
  </si>
  <si>
    <t>SAINT QUENTIN D67</t>
  </si>
  <si>
    <t>80 SOMME</t>
  </si>
  <si>
    <t>60 OISE</t>
  </si>
  <si>
    <t>76 SEINE MARITIME</t>
  </si>
  <si>
    <t>27 - EURE D95</t>
  </si>
  <si>
    <t>74 HAUTE SAVOIE</t>
  </si>
  <si>
    <t>D925</t>
  </si>
  <si>
    <t>Intersection  D218b D925</t>
  </si>
  <si>
    <t>Intersection D926 D67</t>
  </si>
  <si>
    <t>01 AIN</t>
  </si>
  <si>
    <t>Bonneval s Arc (26Km)</t>
  </si>
  <si>
    <t>FAVERGES</t>
  </si>
  <si>
    <t>Ralliement 11 Km</t>
  </si>
  <si>
    <t>Confort</t>
  </si>
  <si>
    <t>Intersection  D14 N84</t>
  </si>
  <si>
    <t>N84</t>
  </si>
  <si>
    <t>St Germain de Joux D55</t>
  </si>
  <si>
    <t>D55</t>
  </si>
  <si>
    <t>Intersection  D55 D13</t>
  </si>
  <si>
    <t>OYONNAX D31</t>
  </si>
  <si>
    <t>Dortan D936</t>
  </si>
  <si>
    <t>D936</t>
  </si>
  <si>
    <t>Chancia D60 e2</t>
  </si>
  <si>
    <t>D60e2</t>
  </si>
  <si>
    <t>Intersection  D60e2 D60</t>
  </si>
  <si>
    <t>D60</t>
  </si>
  <si>
    <t>Cernon</t>
  </si>
  <si>
    <t>Onoz</t>
  </si>
  <si>
    <t>39 JURA</t>
  </si>
  <si>
    <t>Intersection  D60 D49</t>
  </si>
  <si>
    <t>D49</t>
  </si>
  <si>
    <t>Pont de Poitte N78</t>
  </si>
  <si>
    <t>Crotenay D23</t>
  </si>
  <si>
    <t>SALINS LES BAINS</t>
  </si>
  <si>
    <t>D492</t>
  </si>
  <si>
    <t>SALINS LES BAINS D492</t>
  </si>
  <si>
    <t>Intersection  D492 D273</t>
  </si>
  <si>
    <t>D273</t>
  </si>
  <si>
    <t>D102</t>
  </si>
  <si>
    <t>Myon D15</t>
  </si>
  <si>
    <t>D15</t>
  </si>
  <si>
    <t>D135</t>
  </si>
  <si>
    <t>Lizine D135</t>
  </si>
  <si>
    <t>Intersection  D135 D101</t>
  </si>
  <si>
    <t>D101</t>
  </si>
  <si>
    <t>D141</t>
  </si>
  <si>
    <t>Intersection D104 D141</t>
  </si>
  <si>
    <t>Beure</t>
  </si>
  <si>
    <t>BESANçON</t>
  </si>
  <si>
    <t>Montrond le Château</t>
  </si>
  <si>
    <t>Epeugney D102</t>
  </si>
  <si>
    <t>D102e</t>
  </si>
  <si>
    <t>N57</t>
  </si>
  <si>
    <t>BESANçON N57</t>
  </si>
  <si>
    <t>D464</t>
  </si>
  <si>
    <t>Intersection    N57 D464</t>
  </si>
  <si>
    <t>Nancray</t>
  </si>
  <si>
    <t>Bouclans</t>
  </si>
  <si>
    <t>Intersection    D464 D120</t>
  </si>
  <si>
    <t>Orsans</t>
  </si>
  <si>
    <t>Landresse</t>
  </si>
  <si>
    <t>Laviron</t>
  </si>
  <si>
    <t>La Violette inter D120 D32</t>
  </si>
  <si>
    <t>D32</t>
  </si>
  <si>
    <t>Belleherbe D464</t>
  </si>
  <si>
    <t xml:space="preserve">Cour St Maurice </t>
  </si>
  <si>
    <t>Intersection    D464 D39</t>
  </si>
  <si>
    <t>D121</t>
  </si>
  <si>
    <t>Montécheroux</t>
  </si>
  <si>
    <t>D73</t>
  </si>
  <si>
    <t>Pierrefontaine lès Biamont D73</t>
  </si>
  <si>
    <t>Glay</t>
  </si>
  <si>
    <t xml:space="preserve"> Blamont D480</t>
  </si>
  <si>
    <t>D480</t>
  </si>
  <si>
    <t>D34</t>
  </si>
  <si>
    <t>Abbévillers D482</t>
  </si>
  <si>
    <t>D482</t>
  </si>
  <si>
    <t>D26</t>
  </si>
  <si>
    <t>90 TERRITOIRE DE BELFORT D26</t>
  </si>
  <si>
    <t>Croix</t>
  </si>
  <si>
    <t>St Dizier l'Evêque</t>
  </si>
  <si>
    <t>DELLE</t>
  </si>
  <si>
    <t>Faverois D463</t>
  </si>
  <si>
    <t>D463</t>
  </si>
  <si>
    <t>Courtelevant</t>
  </si>
  <si>
    <t>68 HAUT RHIN</t>
  </si>
  <si>
    <t>Seppois</t>
  </si>
  <si>
    <t>Feldbach</t>
  </si>
  <si>
    <t>D9b</t>
  </si>
  <si>
    <t>Waldighoffen D9b</t>
  </si>
  <si>
    <t>HIRSINGUE D25</t>
  </si>
  <si>
    <t>D16</t>
  </si>
  <si>
    <t>Carspach D16</t>
  </si>
  <si>
    <t>Intersection    D16 VC</t>
  </si>
  <si>
    <t>Intersection  VC D419 D25</t>
  </si>
  <si>
    <t>Hagenbach</t>
  </si>
  <si>
    <t>Ueberkumen</t>
  </si>
  <si>
    <t>Soppe le Haut</t>
  </si>
  <si>
    <t>D466</t>
  </si>
  <si>
    <t>Lauw D466</t>
  </si>
  <si>
    <t>88 VOSGES</t>
  </si>
  <si>
    <t>Col du Bonhomme VC</t>
  </si>
  <si>
    <t>SCHIRMECK la Broque D392</t>
  </si>
  <si>
    <t>Intersection    D224 D218</t>
  </si>
  <si>
    <t>Reinhardsmunster VC</t>
  </si>
  <si>
    <t xml:space="preserve">VC </t>
  </si>
  <si>
    <t>Colroy la Grande</t>
  </si>
  <si>
    <t>57 MOSELLE D38</t>
  </si>
  <si>
    <t>54 MEURTHE ET MOSELLE D45</t>
  </si>
  <si>
    <t>D940</t>
  </si>
  <si>
    <t>Beaumes-de-Venise</t>
  </si>
  <si>
    <t xml:space="preserve"> 73 SAVOIE</t>
  </si>
  <si>
    <t>05 HAUTES ALPES</t>
  </si>
  <si>
    <t>04   ALPES DE HAUTE PROVENCE</t>
  </si>
  <si>
    <t>06   ALPES MARITIMES</t>
  </si>
  <si>
    <t>83 - VAR</t>
  </si>
  <si>
    <t>06   ALPES MARITMES</t>
  </si>
  <si>
    <t>84 - VAUCLUSE</t>
  </si>
  <si>
    <t>26 - DRôME</t>
  </si>
  <si>
    <t>30 - GARD</t>
  </si>
  <si>
    <t>13 - BOUCHE DU RHôNE</t>
  </si>
  <si>
    <t>12- AVEYRON</t>
  </si>
  <si>
    <t xml:space="preserve">            30 - GARD</t>
  </si>
  <si>
    <t xml:space="preserve">         34 - HERAULT</t>
  </si>
  <si>
    <t>Intersection D24 - D57</t>
  </si>
  <si>
    <t>St QUENTIN</t>
  </si>
  <si>
    <t>St MARTIN  Vesubie</t>
  </si>
  <si>
    <t>Caveirac</t>
  </si>
  <si>
    <t>13 - BOUCHES DU RHONE</t>
  </si>
  <si>
    <t>90 TERRITOIRE DE BELFORT</t>
  </si>
  <si>
    <t>12  AVEYRON</t>
  </si>
  <si>
    <t>30   GARD</t>
  </si>
  <si>
    <t>34  HERAULT</t>
  </si>
  <si>
    <t>30  GARD</t>
  </si>
  <si>
    <t>13  BOUCHE DU RHôNE</t>
  </si>
  <si>
    <t>84  VAUCLUSE</t>
  </si>
  <si>
    <t>26  DRôME</t>
  </si>
  <si>
    <t>26   DRôME</t>
  </si>
  <si>
    <t>84   VAUCLUSE</t>
  </si>
  <si>
    <t>13   BOUCHE DU RHôNE</t>
  </si>
  <si>
    <t>83   VAR</t>
  </si>
  <si>
    <t>05  HAUTES ALPES</t>
  </si>
  <si>
    <t>73  SAVOIE</t>
  </si>
  <si>
    <t>74  HAUTE SAVOIE</t>
  </si>
  <si>
    <t>01  AIN</t>
  </si>
  <si>
    <t>39  JURA</t>
  </si>
  <si>
    <t>68  HAUT RHIN</t>
  </si>
  <si>
    <t>88  VOSGES</t>
  </si>
  <si>
    <t>57  MOSELLE</t>
  </si>
  <si>
    <t>67  BAS RHIN</t>
  </si>
  <si>
    <t>54  MEURTHE ET MOSELLE</t>
  </si>
  <si>
    <t>55  MEUSE</t>
  </si>
  <si>
    <t>08  ARDENNES</t>
  </si>
  <si>
    <t>02  AISNE</t>
  </si>
  <si>
    <t>27 - EURE</t>
  </si>
  <si>
    <t>25  DOUBS</t>
  </si>
  <si>
    <t>25 DOUBS D102</t>
  </si>
  <si>
    <t>25 DOUBS</t>
  </si>
  <si>
    <t>11ème étape : SAVERNE  VERDUN</t>
  </si>
  <si>
    <t>8ème étape :  BELLEGARDE sur Valserine  BESANCON</t>
  </si>
  <si>
    <t>7ème étape : TERMIGNON  BELLEGARDE sur Valserine</t>
  </si>
  <si>
    <t>12ème étape :VERDUN SAINT QUANTIN</t>
  </si>
  <si>
    <t>3ème étape BUIS LES BARONNIES  SAINT MAXIMIN LA SAINTE BAUME</t>
  </si>
  <si>
    <t>14ème étape :St NICOLAS d'Aliermont  BERNAY</t>
  </si>
  <si>
    <t>9ème étape : BESANCON   MASEVAUX</t>
  </si>
  <si>
    <t xml:space="preserve">10ème étape :  MASEVAUX   SAVERNE </t>
  </si>
  <si>
    <t>11ème  étape : SAVERNE  VERDUN</t>
  </si>
  <si>
    <t>14ème  étape :St NICOLAS d'Aliermont  BERNAY</t>
  </si>
  <si>
    <t>PROVENCHERES S Fave</t>
  </si>
  <si>
    <t>Départ du matin décalé  de 25 Km</t>
  </si>
  <si>
    <t>Départ du matin décalé  de 5 Km</t>
  </si>
  <si>
    <t>Départ du matin décalé  de 18 Km</t>
  </si>
  <si>
    <t>Aizier D95</t>
  </si>
  <si>
    <t>PROVENCHERES S Fave D23</t>
  </si>
  <si>
    <t>1ère étape : SALLES-CURAN  CAVEIRAC</t>
  </si>
  <si>
    <t>Départements  Etapes</t>
  </si>
  <si>
    <t>SALLES - CURAN</t>
  </si>
  <si>
    <t>SAINT QUENTIN</t>
  </si>
  <si>
    <t>13ème étape : SAINT QUENTIN   St NICOLAS d'Aliermont</t>
  </si>
  <si>
    <t>13ème  étape : SAINT QUENTIN   St NICOLAS d'Aliermont</t>
  </si>
  <si>
    <t>12ème  étape :VERDUN SAINT QUENTIN</t>
  </si>
  <si>
    <t>1ère étape : SALLES - CURAN  CAVEIRAC</t>
  </si>
  <si>
    <t>6ème étape : GUILLESTRE  TERMIGNON</t>
  </si>
  <si>
    <t>5ème étape : ST MARTIN VESUBIE  GUILLESTRE</t>
  </si>
  <si>
    <t>Caissargues</t>
  </si>
  <si>
    <t>Intersection D135-D999 (Rodilhan)</t>
  </si>
  <si>
    <t>Redessan</t>
  </si>
  <si>
    <t>26 DROME D147</t>
  </si>
  <si>
    <t>Col de la Bonette</t>
  </si>
  <si>
    <t>Echallon</t>
  </si>
  <si>
    <t>La Tour du Meix</t>
  </si>
  <si>
    <t>St HIPPOLYTE D121</t>
  </si>
  <si>
    <t>HERIMONCOURT D34</t>
  </si>
  <si>
    <t>Bourbach le Haut</t>
  </si>
  <si>
    <t>Col Amic Inter  D13  D431</t>
  </si>
  <si>
    <t>Bertrimoutier</t>
  </si>
  <si>
    <t>Hommarting VC (vers Réding)</t>
  </si>
  <si>
    <t>Bourgaltroff D28</t>
  </si>
  <si>
    <t>Fresnes en Saulnois</t>
  </si>
  <si>
    <t>Barby</t>
  </si>
  <si>
    <t>Esmery-Halon</t>
  </si>
  <si>
    <t>Feuquières D124</t>
  </si>
  <si>
    <t>Auffay D57</t>
  </si>
  <si>
    <t>Bournainville</t>
  </si>
  <si>
    <t>Intersection D90  D970</t>
  </si>
  <si>
    <t>Intersection D970 N570 D33</t>
  </si>
  <si>
    <t>Intersection  D33A D33 -</t>
  </si>
  <si>
    <t>Aubord D135</t>
  </si>
  <si>
    <t>Intersection N113 D135</t>
  </si>
  <si>
    <t>Petit Palais D24</t>
  </si>
  <si>
    <t>Intersection N100  D24</t>
  </si>
  <si>
    <t>Intersection D24 - D22</t>
  </si>
  <si>
    <t>D2110</t>
  </si>
  <si>
    <t>D414</t>
  </si>
  <si>
    <t>Aspremont</t>
  </si>
  <si>
    <t>St Blaise D414-D14-D414</t>
  </si>
  <si>
    <t>Levins D14-D19</t>
  </si>
  <si>
    <t>Belvédère du Saut des Français</t>
  </si>
  <si>
    <t>D19</t>
  </si>
  <si>
    <t>Intersection N202 D414</t>
  </si>
  <si>
    <t>Départ du matin décalé  de 30 Km</t>
  </si>
  <si>
    <t>Ville Vieille D5</t>
  </si>
  <si>
    <t>Ville Vieille D947</t>
  </si>
  <si>
    <t>Colomars</t>
  </si>
  <si>
    <t>Cormet de Roselend</t>
  </si>
  <si>
    <t>Montanges</t>
  </si>
  <si>
    <t>ST MAXIMIN LA Ste BAUME</t>
  </si>
  <si>
    <t>Mercredi 20 juillet 2004</t>
  </si>
  <si>
    <t>St Véran (plus haut village d'Europe)</t>
  </si>
  <si>
    <t>Isola 2000</t>
  </si>
  <si>
    <t>St SAUVEUR sur Tinée</t>
  </si>
  <si>
    <t>La Balme de Sillingy</t>
  </si>
  <si>
    <t>Pannes D48</t>
  </si>
  <si>
    <t>55 MEUSE D133</t>
  </si>
  <si>
    <t>D133</t>
  </si>
  <si>
    <t>Intersection D98c D98</t>
  </si>
  <si>
    <t>D98</t>
  </si>
  <si>
    <t>Intersection  D179 D133</t>
  </si>
  <si>
    <t>Heudicourt</t>
  </si>
  <si>
    <t>Intersection   D133 D901</t>
  </si>
  <si>
    <t>Intersection   D133 D162</t>
  </si>
  <si>
    <t>D901</t>
  </si>
  <si>
    <t>D162</t>
  </si>
  <si>
    <t>Lamorville</t>
  </si>
  <si>
    <t>D109</t>
  </si>
  <si>
    <t>Bonnoncourt D34</t>
  </si>
  <si>
    <t>Lacroix sur Meuse D109</t>
  </si>
  <si>
    <t>Tilly sur Meuse</t>
  </si>
  <si>
    <t>Ancemont</t>
  </si>
  <si>
    <t>ROYE D54</t>
  </si>
  <si>
    <t>D160</t>
  </si>
  <si>
    <t>Andechy D160</t>
  </si>
  <si>
    <t>Davenescourt</t>
  </si>
  <si>
    <t>Pierrepont D83</t>
  </si>
  <si>
    <t>Hargicourt VC</t>
  </si>
  <si>
    <t>Malpart D26A</t>
  </si>
  <si>
    <t>D26A</t>
  </si>
  <si>
    <t>Grivesnes D84</t>
  </si>
  <si>
    <t>D84</t>
  </si>
  <si>
    <t>Coullemelle D109</t>
  </si>
  <si>
    <t>Folleville D14</t>
  </si>
  <si>
    <t>Paillart VC</t>
  </si>
  <si>
    <t>Esquennoy VC</t>
  </si>
  <si>
    <t>Villers-Vivonte</t>
  </si>
  <si>
    <t>D106</t>
  </si>
  <si>
    <t>Cormeilles D65</t>
  </si>
  <si>
    <t>Fontaine Bonneleau D106</t>
  </si>
  <si>
    <t>Intersection  D106  D553</t>
  </si>
  <si>
    <t>D553</t>
  </si>
  <si>
    <t>Conteville</t>
  </si>
  <si>
    <t>Intersection  D553 D151</t>
  </si>
  <si>
    <t>D151</t>
  </si>
  <si>
    <t>GRANDVILLIERS D124</t>
  </si>
  <si>
    <t>Intersection  D32  D67</t>
  </si>
  <si>
    <t>Départ du matin décalé  de 10 Km</t>
  </si>
  <si>
    <t>Plainfaing N415</t>
  </si>
  <si>
    <t>D90</t>
  </si>
  <si>
    <t>Intersection  D90 D39</t>
  </si>
  <si>
    <t>NEUFCHATEL en Bray D1</t>
  </si>
  <si>
    <t>Mesnièresen Bray</t>
  </si>
  <si>
    <t>Dampierre St Nicolas</t>
  </si>
  <si>
    <t>St Vaste d'Equiqueville</t>
  </si>
  <si>
    <t>D469</t>
  </si>
  <si>
    <t>ARBOIS D107</t>
  </si>
  <si>
    <t>Montrond D469</t>
  </si>
  <si>
    <t>Intersection  D107 D94</t>
  </si>
  <si>
    <t>D94</t>
  </si>
  <si>
    <t>D17</t>
  </si>
  <si>
    <t>Paradou D17</t>
  </si>
  <si>
    <t>D78</t>
  </si>
  <si>
    <t>Maussane les Alpilles D78</t>
  </si>
  <si>
    <t>Intersection  D78 D24</t>
  </si>
  <si>
    <t>Intersection  D24 D24b</t>
  </si>
  <si>
    <t>D24b</t>
  </si>
  <si>
    <t>Eygalières</t>
  </si>
  <si>
    <t>ORGON D26</t>
  </si>
  <si>
    <t>Intersection D26 D99</t>
  </si>
  <si>
    <t>N78</t>
  </si>
  <si>
    <t>Intersection  N78 VC</t>
  </si>
  <si>
    <t>Mesnois D151</t>
  </si>
  <si>
    <t>Châtillon D39</t>
  </si>
  <si>
    <t>Intersection  D39 D96</t>
  </si>
  <si>
    <t>D96</t>
  </si>
  <si>
    <t>D260</t>
  </si>
  <si>
    <t>Mirebel D260</t>
  </si>
  <si>
    <t>Bonnefontaine VC</t>
  </si>
  <si>
    <t>Intersection  VC D5</t>
  </si>
  <si>
    <t>Intersection D82 D33 D78e(Moulin de Daudet)</t>
  </si>
  <si>
    <t>D78E</t>
  </si>
  <si>
    <t>Intersection D561   D15 (Puy St Réparade)</t>
  </si>
  <si>
    <t>Intersection D956 - D15</t>
  </si>
  <si>
    <t>St Etienne-d' Escattes D103</t>
  </si>
  <si>
    <t>St Côme-et-Maruéjols D1</t>
  </si>
  <si>
    <t>Clarensac D103</t>
  </si>
  <si>
    <t>84 - VAUCLUSE D13</t>
  </si>
  <si>
    <t>St Jean de Sault D230</t>
  </si>
  <si>
    <t>D231</t>
  </si>
  <si>
    <t>Col de la Liguière</t>
  </si>
  <si>
    <t>D2085</t>
  </si>
  <si>
    <t>St Jean la Rivière D2565</t>
  </si>
  <si>
    <t>Intersection D70 D2565</t>
  </si>
  <si>
    <t>Doulaize D103</t>
  </si>
  <si>
    <t>Roupy Intersection  D930  D32</t>
  </si>
  <si>
    <t>Intersection D89  D3 VC</t>
  </si>
  <si>
    <t>D148</t>
  </si>
  <si>
    <t>68 HAUT RHIN D148</t>
  </si>
  <si>
    <t>Départ du matin décalé  de 12 Km</t>
  </si>
  <si>
    <t>Intersection  D2210 N202</t>
  </si>
  <si>
    <t>Col du Calvaire D148</t>
  </si>
  <si>
    <t>Col de Mandray</t>
  </si>
  <si>
    <t>Belleville sur Meuse</t>
  </si>
  <si>
    <t>D2b</t>
  </si>
  <si>
    <t>Intersection   D38  D2B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</si>
</sst>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0000"/>
    <numFmt numFmtId="174" formatCode="##,##0"/>
    <numFmt numFmtId="175" formatCode="dd/mmmm/yyyy"/>
    <numFmt numFmtId="176" formatCode="dd\ mmmm\ yyyy"/>
    <numFmt numFmtId="177" formatCode="mmm\-yyyy"/>
    <numFmt numFmtId="178" formatCode="dddd\ dd\ mmmm\ yyyy"/>
    <numFmt numFmtId="179" formatCode="\ dd\ mmmm\ yyyy"/>
    <numFmt numFmtId="180" formatCode="dddd\ dd\ mm\ yyyy"/>
    <numFmt numFmtId="181" formatCode="&quot;Vrai&quot;;&quot;Vrai&quot;;&quot;Faux&quot;"/>
    <numFmt numFmtId="182" formatCode="&quot;Actif&quot;;&quot;Actif&quot;;&quot;Inactif&quot;"/>
  </numFmts>
  <fonts count="15">
    <font>
      <sz val="10"/>
      <name val="Arial"/>
      <family val="0"/>
    </font>
    <font>
      <b/>
      <sz val="10"/>
      <name val="MS Sans Serif"/>
      <family val="0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MS Sans Serif"/>
      <family val="0"/>
    </font>
    <font>
      <sz val="10"/>
      <color indexed="8"/>
      <name val="MS Sans Serif"/>
      <family val="0"/>
    </font>
    <font>
      <i/>
      <sz val="10"/>
      <color indexed="8"/>
      <name val="MS Sans Serif"/>
      <family val="0"/>
    </font>
    <font>
      <b/>
      <i/>
      <sz val="10"/>
      <color indexed="8"/>
      <name val="MS Sans Serif"/>
      <family val="0"/>
    </font>
    <font>
      <sz val="8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0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2" fontId="2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72" fontId="0" fillId="0" borderId="0" xfId="0" applyNumberFormat="1" applyFont="1" applyAlignment="1">
      <alignment/>
    </xf>
    <xf numFmtId="0" fontId="2" fillId="0" borderId="0" xfId="0" applyFont="1" applyAlignment="1">
      <alignment horizontal="centerContinuous"/>
    </xf>
    <xf numFmtId="172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173" fontId="0" fillId="0" borderId="0" xfId="0" applyNumberFormat="1" applyBorder="1" applyAlignment="1">
      <alignment/>
    </xf>
    <xf numFmtId="172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Alignment="1">
      <alignment horizontal="centerContinuous"/>
    </xf>
    <xf numFmtId="1" fontId="0" fillId="0" borderId="0" xfId="0" applyNumberFormat="1" applyAlignment="1">
      <alignment horizontal="centerContinuous"/>
    </xf>
    <xf numFmtId="1" fontId="0" fillId="0" borderId="0" xfId="0" applyNumberFormat="1" applyFont="1" applyAlignment="1">
      <alignment horizontal="center"/>
    </xf>
    <xf numFmtId="1" fontId="2" fillId="0" borderId="0" xfId="0" applyNumberFormat="1" applyFont="1" applyAlignment="1">
      <alignment/>
    </xf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Border="1" applyAlignment="1">
      <alignment horizontal="right"/>
    </xf>
    <xf numFmtId="172" fontId="0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Fill="1" applyBorder="1" applyAlignment="1">
      <alignment/>
    </xf>
    <xf numFmtId="180" fontId="0" fillId="0" borderId="0" xfId="0" applyNumberFormat="1" applyFont="1" applyAlignment="1" quotePrefix="1">
      <alignment horizontal="center"/>
    </xf>
    <xf numFmtId="180" fontId="0" fillId="0" borderId="0" xfId="0" applyNumberFormat="1" applyAlignment="1">
      <alignment horizontal="left"/>
    </xf>
    <xf numFmtId="180" fontId="2" fillId="0" borderId="0" xfId="0" applyNumberFormat="1" applyFont="1" applyAlignment="1">
      <alignment horizontal="centerContinuous"/>
    </xf>
    <xf numFmtId="180" fontId="0" fillId="0" borderId="0" xfId="0" applyNumberFormat="1" applyAlignment="1">
      <alignment horizontal="centerContinuous"/>
    </xf>
    <xf numFmtId="180" fontId="0" fillId="0" borderId="0" xfId="0" applyNumberFormat="1" applyAlignment="1">
      <alignment/>
    </xf>
    <xf numFmtId="180" fontId="0" fillId="0" borderId="0" xfId="0" applyNumberFormat="1" applyAlignment="1">
      <alignment horizontal="center"/>
    </xf>
    <xf numFmtId="17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1" fontId="4" fillId="0" borderId="3" xfId="0" applyNumberFormat="1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quotePrefix="1">
      <alignment horizontal="center"/>
    </xf>
    <xf numFmtId="0" fontId="4" fillId="0" borderId="0" xfId="0" applyFont="1" applyFill="1" applyBorder="1" applyAlignment="1">
      <alignment horizontal="right"/>
    </xf>
    <xf numFmtId="21" fontId="5" fillId="0" borderId="0" xfId="0" applyNumberFormat="1" applyFont="1" applyFill="1" applyBorder="1" applyAlignment="1">
      <alignment horizontal="center"/>
    </xf>
    <xf numFmtId="21" fontId="5" fillId="0" borderId="2" xfId="0" applyNumberFormat="1" applyFont="1" applyFill="1" applyBorder="1" applyAlignment="1">
      <alignment horizontal="center"/>
    </xf>
    <xf numFmtId="2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72" fontId="4" fillId="0" borderId="0" xfId="0" applyNumberFormat="1" applyFont="1" applyFill="1" applyBorder="1" applyAlignment="1">
      <alignment horizontal="center"/>
    </xf>
    <xf numFmtId="20" fontId="4" fillId="0" borderId="0" xfId="0" applyNumberFormat="1" applyFont="1" applyFill="1" applyBorder="1" applyAlignment="1">
      <alignment horizontal="right"/>
    </xf>
    <xf numFmtId="21" fontId="4" fillId="0" borderId="0" xfId="0" applyNumberFormat="1" applyFont="1" applyFill="1" applyAlignment="1">
      <alignment/>
    </xf>
    <xf numFmtId="0" fontId="4" fillId="0" borderId="5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8" xfId="0" applyFont="1" applyFill="1" applyBorder="1" applyAlignment="1" quotePrefix="1">
      <alignment horizontal="center"/>
    </xf>
    <xf numFmtId="0" fontId="6" fillId="0" borderId="9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20" fontId="5" fillId="0" borderId="9" xfId="0" applyNumberFormat="1" applyFont="1" applyFill="1" applyBorder="1" applyAlignment="1">
      <alignment horizontal="center"/>
    </xf>
    <xf numFmtId="21" fontId="4" fillId="0" borderId="0" xfId="0" applyNumberFormat="1" applyFont="1" applyFill="1" applyBorder="1" applyAlignment="1">
      <alignment horizontal="right"/>
    </xf>
    <xf numFmtId="20" fontId="4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6" fillId="0" borderId="9" xfId="0" applyFont="1" applyFill="1" applyBorder="1" applyAlignment="1" quotePrefix="1">
      <alignment horizontal="center"/>
    </xf>
    <xf numFmtId="172" fontId="4" fillId="0" borderId="0" xfId="0" applyNumberFormat="1" applyFont="1" applyFill="1" applyAlignment="1">
      <alignment/>
    </xf>
    <xf numFmtId="20" fontId="4" fillId="0" borderId="9" xfId="0" applyNumberFormat="1" applyFont="1" applyFill="1" applyBorder="1" applyAlignment="1">
      <alignment horizontal="center"/>
    </xf>
    <xf numFmtId="2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20" fontId="7" fillId="0" borderId="0" xfId="0" applyNumberFormat="1" applyFont="1" applyFill="1" applyBorder="1" applyAlignment="1">
      <alignment horizontal="center"/>
    </xf>
    <xf numFmtId="20" fontId="5" fillId="0" borderId="0" xfId="0" applyNumberFormat="1" applyFont="1" applyFill="1" applyBorder="1" applyAlignment="1">
      <alignment horizontal="center"/>
    </xf>
    <xf numFmtId="20" fontId="5" fillId="0" borderId="0" xfId="0" applyNumberFormat="1" applyFont="1" applyFill="1" applyBorder="1" applyAlignment="1">
      <alignment horizontal="right"/>
    </xf>
    <xf numFmtId="20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6" fillId="0" borderId="0" xfId="0" applyFont="1" applyFill="1" applyBorder="1" applyAlignment="1" quotePrefix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21" fontId="4" fillId="0" borderId="0" xfId="0" applyNumberFormat="1" applyFont="1" applyFill="1" applyAlignment="1">
      <alignment horizontal="right"/>
    </xf>
    <xf numFmtId="2" fontId="4" fillId="0" borderId="0" xfId="0" applyNumberFormat="1" applyFont="1" applyFill="1" applyBorder="1" applyAlignment="1">
      <alignment/>
    </xf>
    <xf numFmtId="21" fontId="4" fillId="0" borderId="0" xfId="0" applyNumberFormat="1" applyFont="1" applyFill="1" applyAlignment="1">
      <alignment horizontal="left"/>
    </xf>
    <xf numFmtId="172" fontId="4" fillId="0" borderId="0" xfId="0" applyNumberFormat="1" applyFont="1" applyFill="1" applyBorder="1" applyAlignment="1">
      <alignment horizontal="right"/>
    </xf>
    <xf numFmtId="21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6" fillId="0" borderId="5" xfId="0" applyFont="1" applyFill="1" applyBorder="1" applyAlignment="1">
      <alignment horizontal="center"/>
    </xf>
    <xf numFmtId="0" fontId="6" fillId="0" borderId="5" xfId="0" applyFont="1" applyFill="1" applyBorder="1" applyAlignment="1" quotePrefix="1">
      <alignment horizontal="center"/>
    </xf>
    <xf numFmtId="0" fontId="5" fillId="0" borderId="1" xfId="0" applyFont="1" applyFill="1" applyBorder="1" applyAlignment="1">
      <alignment/>
    </xf>
    <xf numFmtId="21" fontId="4" fillId="0" borderId="9" xfId="0" applyNumberFormat="1" applyFont="1" applyFill="1" applyBorder="1" applyAlignment="1">
      <alignment horizontal="center"/>
    </xf>
    <xf numFmtId="0" fontId="4" fillId="0" borderId="9" xfId="0" applyFont="1" applyFill="1" applyBorder="1" applyAlignment="1" quotePrefix="1">
      <alignment horizontal="center"/>
    </xf>
    <xf numFmtId="0" fontId="5" fillId="0" borderId="9" xfId="0" applyFont="1" applyFill="1" applyBorder="1" applyAlignment="1" quotePrefix="1">
      <alignment horizontal="center"/>
    </xf>
    <xf numFmtId="0" fontId="4" fillId="0" borderId="9" xfId="0" applyFont="1" applyFill="1" applyBorder="1" applyAlignment="1">
      <alignment/>
    </xf>
    <xf numFmtId="21" fontId="5" fillId="0" borderId="0" xfId="0" applyNumberFormat="1" applyFont="1" applyFill="1" applyAlignment="1">
      <alignment/>
    </xf>
    <xf numFmtId="0" fontId="5" fillId="0" borderId="9" xfId="0" applyFont="1" applyFill="1" applyBorder="1" applyAlignment="1">
      <alignment horizontal="center"/>
    </xf>
    <xf numFmtId="21" fontId="4" fillId="0" borderId="0" xfId="0" applyNumberFormat="1" applyFont="1" applyFill="1" applyBorder="1" applyAlignment="1">
      <alignment horizontal="center"/>
    </xf>
    <xf numFmtId="172" fontId="4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/>
    </xf>
    <xf numFmtId="21" fontId="4" fillId="0" borderId="9" xfId="0" applyNumberFormat="1" applyFont="1" applyFill="1" applyBorder="1" applyAlignment="1">
      <alignment horizontal="center"/>
    </xf>
    <xf numFmtId="20" fontId="4" fillId="0" borderId="9" xfId="0" applyNumberFormat="1" applyFont="1" applyFill="1" applyBorder="1" applyAlignment="1">
      <alignment horizontal="center"/>
    </xf>
    <xf numFmtId="172" fontId="4" fillId="0" borderId="9" xfId="0" applyNumberFormat="1" applyFont="1" applyFill="1" applyBorder="1" applyAlignment="1">
      <alignment horizontal="center"/>
    </xf>
    <xf numFmtId="21" fontId="4" fillId="0" borderId="0" xfId="0" applyNumberFormat="1" applyFont="1" applyFill="1" applyBorder="1" applyAlignment="1">
      <alignment horizontal="center"/>
    </xf>
    <xf numFmtId="20" fontId="4" fillId="0" borderId="0" xfId="0" applyNumberFormat="1" applyFont="1" applyFill="1" applyBorder="1" applyAlignment="1">
      <alignment horizontal="center"/>
    </xf>
    <xf numFmtId="172" fontId="4" fillId="0" borderId="0" xfId="0" applyNumberFormat="1" applyFont="1" applyFill="1" applyAlignment="1">
      <alignment horizontal="center"/>
    </xf>
    <xf numFmtId="0" fontId="10" fillId="0" borderId="0" xfId="0" applyFont="1" applyFill="1" applyBorder="1" applyAlignment="1">
      <alignment/>
    </xf>
    <xf numFmtId="2" fontId="10" fillId="0" borderId="0" xfId="0" applyNumberFormat="1" applyFont="1" applyFill="1" applyBorder="1" applyAlignment="1">
      <alignment horizontal="center"/>
    </xf>
    <xf numFmtId="21" fontId="4" fillId="0" borderId="0" xfId="0" applyNumberFormat="1" applyFont="1" applyFill="1" applyAlignment="1">
      <alignment horizontal="center"/>
    </xf>
    <xf numFmtId="0" fontId="11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4" fillId="0" borderId="5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 quotePrefix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20" fontId="10" fillId="0" borderId="0" xfId="0" applyNumberFormat="1" applyFont="1" applyFill="1" applyBorder="1" applyAlignment="1">
      <alignment horizontal="center"/>
    </xf>
    <xf numFmtId="172" fontId="11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 quotePrefix="1">
      <alignment horizontal="center"/>
    </xf>
    <xf numFmtId="0" fontId="11" fillId="0" borderId="0" xfId="0" applyFont="1" applyFill="1" applyBorder="1" applyAlignment="1">
      <alignment horizontal="right"/>
    </xf>
    <xf numFmtId="2" fontId="11" fillId="0" borderId="0" xfId="0" applyNumberFormat="1" applyFont="1" applyFill="1" applyBorder="1" applyAlignment="1">
      <alignment horizontal="center"/>
    </xf>
    <xf numFmtId="172" fontId="5" fillId="0" borderId="0" xfId="0" applyNumberFormat="1" applyFont="1" applyFill="1" applyBorder="1" applyAlignment="1">
      <alignment/>
    </xf>
    <xf numFmtId="20" fontId="6" fillId="0" borderId="9" xfId="0" applyNumberFormat="1" applyFont="1" applyFill="1" applyBorder="1" applyAlignment="1">
      <alignment horizontal="center"/>
    </xf>
    <xf numFmtId="21" fontId="4" fillId="0" borderId="0" xfId="0" applyNumberFormat="1" applyFont="1" applyFill="1" applyAlignment="1">
      <alignment horizontal="center"/>
    </xf>
    <xf numFmtId="0" fontId="4" fillId="0" borderId="9" xfId="0" applyFont="1" applyFill="1" applyBorder="1" applyAlignment="1">
      <alignment horizontal="center" vertical="center" wrapText="1"/>
    </xf>
    <xf numFmtId="20" fontId="4" fillId="0" borderId="0" xfId="0" applyNumberFormat="1" applyFont="1" applyFill="1" applyBorder="1" applyAlignment="1">
      <alignment horizontal="center" vertical="center" wrapText="1"/>
    </xf>
    <xf numFmtId="21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172" fontId="6" fillId="0" borderId="9" xfId="0" applyNumberFormat="1" applyFont="1" applyFill="1" applyBorder="1" applyAlignment="1">
      <alignment horizontal="center"/>
    </xf>
    <xf numFmtId="21" fontId="12" fillId="0" borderId="0" xfId="0" applyNumberFormat="1" applyFont="1" applyFill="1" applyBorder="1" applyAlignment="1">
      <alignment horizontal="right"/>
    </xf>
    <xf numFmtId="21" fontId="12" fillId="0" borderId="0" xfId="0" applyNumberFormat="1" applyFont="1" applyFill="1" applyAlignment="1">
      <alignment/>
    </xf>
    <xf numFmtId="173" fontId="0" fillId="0" borderId="1" xfId="0" applyNumberFormat="1" applyBorder="1" applyAlignment="1">
      <alignment horizontal="center"/>
    </xf>
    <xf numFmtId="173" fontId="0" fillId="0" borderId="1" xfId="0" applyNumberFormat="1" applyFon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73" fontId="0" fillId="0" borderId="1" xfId="0" applyNumberFormat="1" applyBorder="1" applyAlignment="1" quotePrefix="1">
      <alignment horizontal="center"/>
    </xf>
    <xf numFmtId="173" fontId="2" fillId="0" borderId="0" xfId="0" applyNumberFormat="1" applyFont="1" applyBorder="1" applyAlignment="1">
      <alignment horizontal="center"/>
    </xf>
    <xf numFmtId="173" fontId="0" fillId="0" borderId="1" xfId="0" applyNumberFormat="1" applyFont="1" applyBorder="1" applyAlignment="1" quotePrefix="1">
      <alignment horizontal="center"/>
    </xf>
    <xf numFmtId="173" fontId="2" fillId="0" borderId="0" xfId="0" applyNumberFormat="1" applyFont="1" applyAlignment="1">
      <alignment horizontal="center"/>
    </xf>
    <xf numFmtId="173" fontId="0" fillId="0" borderId="0" xfId="0" applyNumberFormat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9" xfId="0" applyBorder="1" applyAlignment="1">
      <alignment/>
    </xf>
    <xf numFmtId="0" fontId="2" fillId="0" borderId="9" xfId="0" applyFont="1" applyBorder="1" applyAlignment="1">
      <alignment/>
    </xf>
    <xf numFmtId="0" fontId="0" fillId="0" borderId="9" xfId="0" applyFont="1" applyBorder="1" applyAlignment="1">
      <alignment horizontal="left"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0" borderId="9" xfId="0" applyFill="1" applyBorder="1" applyAlignment="1">
      <alignment/>
    </xf>
    <xf numFmtId="0" fontId="2" fillId="0" borderId="9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72" fontId="4" fillId="0" borderId="7" xfId="0" applyNumberFormat="1" applyFont="1" applyFill="1" applyBorder="1" applyAlignment="1">
      <alignment horizontal="center"/>
    </xf>
    <xf numFmtId="172" fontId="4" fillId="0" borderId="7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Font="1" applyBorder="1" applyAlignment="1" quotePrefix="1">
      <alignment horizontal="center"/>
    </xf>
    <xf numFmtId="0" fontId="4" fillId="0" borderId="9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5" xfId="0" applyBorder="1" applyAlignment="1">
      <alignment horizontal="center"/>
    </xf>
    <xf numFmtId="0" fontId="0" fillId="0" borderId="9" xfId="0" applyFill="1" applyBorder="1" applyAlignment="1">
      <alignment horizontal="center"/>
    </xf>
    <xf numFmtId="172" fontId="4" fillId="0" borderId="13" xfId="0" applyNumberFormat="1" applyFont="1" applyFill="1" applyBorder="1" applyAlignment="1">
      <alignment/>
    </xf>
    <xf numFmtId="172" fontId="4" fillId="0" borderId="1" xfId="0" applyNumberFormat="1" applyFont="1" applyFill="1" applyBorder="1" applyAlignment="1">
      <alignment/>
    </xf>
    <xf numFmtId="172" fontId="4" fillId="0" borderId="14" xfId="0" applyNumberFormat="1" applyFont="1" applyFill="1" applyBorder="1" applyAlignment="1">
      <alignment/>
    </xf>
    <xf numFmtId="172" fontId="4" fillId="0" borderId="5" xfId="0" applyNumberFormat="1" applyFont="1" applyFill="1" applyBorder="1" applyAlignment="1">
      <alignment/>
    </xf>
    <xf numFmtId="172" fontId="4" fillId="0" borderId="9" xfId="0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172" fontId="4" fillId="0" borderId="0" xfId="0" applyNumberFormat="1" applyFont="1" applyFill="1" applyAlignment="1">
      <alignment/>
    </xf>
    <xf numFmtId="172" fontId="6" fillId="0" borderId="0" xfId="0" applyNumberFormat="1" applyFont="1" applyFill="1" applyBorder="1" applyAlignment="1">
      <alignment/>
    </xf>
    <xf numFmtId="172" fontId="4" fillId="0" borderId="13" xfId="0" applyNumberFormat="1" applyFont="1" applyFill="1" applyBorder="1" applyAlignment="1">
      <alignment/>
    </xf>
    <xf numFmtId="172" fontId="4" fillId="0" borderId="1" xfId="0" applyNumberFormat="1" applyFont="1" applyFill="1" applyBorder="1" applyAlignment="1">
      <alignment/>
    </xf>
    <xf numFmtId="172" fontId="4" fillId="0" borderId="14" xfId="0" applyNumberFormat="1" applyFont="1" applyFill="1" applyBorder="1" applyAlignment="1">
      <alignment/>
    </xf>
    <xf numFmtId="172" fontId="4" fillId="0" borderId="5" xfId="0" applyNumberFormat="1" applyFont="1" applyFill="1" applyBorder="1" applyAlignment="1">
      <alignment/>
    </xf>
    <xf numFmtId="172" fontId="4" fillId="0" borderId="9" xfId="0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172" fontId="4" fillId="0" borderId="0" xfId="0" applyNumberFormat="1" applyFont="1" applyFill="1" applyAlignment="1">
      <alignment/>
    </xf>
    <xf numFmtId="172" fontId="10" fillId="0" borderId="0" xfId="0" applyNumberFormat="1" applyFont="1" applyFill="1" applyBorder="1" applyAlignment="1">
      <alignment/>
    </xf>
    <xf numFmtId="172" fontId="4" fillId="0" borderId="2" xfId="0" applyNumberFormat="1" applyFont="1" applyFill="1" applyBorder="1" applyAlignment="1">
      <alignment/>
    </xf>
    <xf numFmtId="172" fontId="6" fillId="0" borderId="2" xfId="0" applyNumberFormat="1" applyFont="1" applyFill="1" applyBorder="1" applyAlignment="1">
      <alignment/>
    </xf>
    <xf numFmtId="172" fontId="4" fillId="0" borderId="9" xfId="0" applyNumberFormat="1" applyFont="1" applyFill="1" applyBorder="1" applyAlignment="1" quotePrefix="1">
      <alignment/>
    </xf>
    <xf numFmtId="0" fontId="5" fillId="0" borderId="1" xfId="0" applyFont="1" applyFill="1" applyBorder="1" applyAlignment="1">
      <alignment/>
    </xf>
    <xf numFmtId="0" fontId="4" fillId="0" borderId="1" xfId="0" applyFont="1" applyFill="1" applyBorder="1" applyAlignment="1" quotePrefix="1">
      <alignment/>
    </xf>
    <xf numFmtId="0" fontId="5" fillId="0" borderId="13" xfId="0" applyFont="1" applyFill="1" applyBorder="1" applyAlignment="1">
      <alignment/>
    </xf>
    <xf numFmtId="172" fontId="4" fillId="0" borderId="15" xfId="0" applyNumberFormat="1" applyFont="1" applyFill="1" applyBorder="1" applyAlignment="1">
      <alignment horizontal="center"/>
    </xf>
    <xf numFmtId="172" fontId="4" fillId="0" borderId="15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Continuous"/>
    </xf>
    <xf numFmtId="172" fontId="4" fillId="0" borderId="8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/>
    </xf>
    <xf numFmtId="172" fontId="7" fillId="0" borderId="9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left"/>
    </xf>
    <xf numFmtId="21" fontId="4" fillId="0" borderId="8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8" xfId="0" applyFont="1" applyFill="1" applyBorder="1" applyAlignment="1">
      <alignment horizontal="centerContinuous"/>
    </xf>
    <xf numFmtId="172" fontId="4" fillId="0" borderId="8" xfId="0" applyNumberFormat="1" applyFont="1" applyFill="1" applyBorder="1" applyAlignment="1">
      <alignment horizontal="center"/>
    </xf>
    <xf numFmtId="21" fontId="4" fillId="0" borderId="8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172" fontId="4" fillId="0" borderId="2" xfId="0" applyNumberFormat="1" applyFont="1" applyFill="1" applyBorder="1" applyAlignment="1">
      <alignment/>
    </xf>
    <xf numFmtId="0" fontId="4" fillId="0" borderId="9" xfId="0" applyFont="1" applyFill="1" applyBorder="1" applyAlignment="1">
      <alignment/>
    </xf>
    <xf numFmtId="172" fontId="4" fillId="0" borderId="9" xfId="0" applyNumberFormat="1" applyFont="1" applyFill="1" applyBorder="1" applyAlignment="1">
      <alignment horizontal="left"/>
    </xf>
    <xf numFmtId="0" fontId="4" fillId="0" borderId="2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/>
    </xf>
    <xf numFmtId="172" fontId="4" fillId="2" borderId="13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2" fillId="0" borderId="9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172" fontId="0" fillId="0" borderId="9" xfId="0" applyNumberFormat="1" applyFont="1" applyBorder="1" applyAlignment="1">
      <alignment/>
    </xf>
    <xf numFmtId="0" fontId="4" fillId="0" borderId="12" xfId="0" applyFont="1" applyFill="1" applyBorder="1" applyAlignment="1">
      <alignment horizontal="centerContinuous"/>
    </xf>
    <xf numFmtId="172" fontId="5" fillId="0" borderId="9" xfId="0" applyNumberFormat="1" applyFont="1" applyFill="1" applyBorder="1" applyAlignment="1">
      <alignment/>
    </xf>
    <xf numFmtId="172" fontId="5" fillId="0" borderId="2" xfId="0" applyNumberFormat="1" applyFont="1" applyFill="1" applyBorder="1" applyAlignment="1">
      <alignment/>
    </xf>
    <xf numFmtId="21" fontId="5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2" xfId="0" applyFont="1" applyFill="1" applyBorder="1" applyAlignment="1" quotePrefix="1">
      <alignment horizontal="center"/>
    </xf>
    <xf numFmtId="0" fontId="4" fillId="0" borderId="9" xfId="0" applyFont="1" applyFill="1" applyBorder="1" applyAlignment="1" quotePrefix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173" fontId="0" fillId="0" borderId="0" xfId="0" applyNumberForma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S97"/>
  <sheetViews>
    <sheetView zoomScaleSheetLayoutView="50" workbookViewId="0" topLeftCell="D52">
      <selection activeCell="D46" sqref="D46"/>
    </sheetView>
  </sheetViews>
  <sheetFormatPr defaultColWidth="11.421875" defaultRowHeight="12.75"/>
  <cols>
    <col min="1" max="1" width="6.7109375" style="223" customWidth="1"/>
    <col min="2" max="3" width="9.28125" style="206" customWidth="1"/>
    <col min="4" max="4" width="31.00390625" style="56" customWidth="1"/>
    <col min="5" max="6" width="6.7109375" style="94" customWidth="1"/>
    <col min="7" max="11" width="7.7109375" style="94" customWidth="1"/>
    <col min="12" max="12" width="8.8515625" style="56" customWidth="1"/>
    <col min="13" max="13" width="8.8515625" style="67" customWidth="1"/>
    <col min="14" max="14" width="8.8515625" style="56" customWidth="1"/>
    <col min="15" max="20" width="8.7109375" style="56" customWidth="1"/>
    <col min="21" max="16384" width="8.57421875" style="56" customWidth="1"/>
  </cols>
  <sheetData>
    <row r="1" spans="1:19" ht="12.75">
      <c r="A1" s="217"/>
      <c r="B1" s="276" t="s">
        <v>0</v>
      </c>
      <c r="C1" s="277"/>
      <c r="D1" s="277"/>
      <c r="E1" s="277"/>
      <c r="F1" s="277"/>
      <c r="G1" s="277"/>
      <c r="H1" s="277"/>
      <c r="I1" s="277"/>
      <c r="J1" s="277"/>
      <c r="K1" s="277"/>
      <c r="L1" s="273" t="s">
        <v>36</v>
      </c>
      <c r="M1" s="273"/>
      <c r="N1" s="53">
        <v>0.041666666666666664</v>
      </c>
      <c r="O1" s="54">
        <v>16</v>
      </c>
      <c r="P1" s="54">
        <v>15</v>
      </c>
      <c r="Q1" s="54">
        <v>14</v>
      </c>
      <c r="R1" s="54">
        <v>13</v>
      </c>
      <c r="S1" s="55">
        <v>12</v>
      </c>
    </row>
    <row r="2" spans="1:19" ht="12.75">
      <c r="A2" s="218"/>
      <c r="B2" s="278" t="s">
        <v>71</v>
      </c>
      <c r="C2" s="279"/>
      <c r="D2" s="279"/>
      <c r="E2" s="279"/>
      <c r="F2" s="279"/>
      <c r="G2" s="279"/>
      <c r="H2" s="279"/>
      <c r="I2" s="279"/>
      <c r="J2" s="279"/>
      <c r="K2" s="279"/>
      <c r="L2" s="58"/>
      <c r="M2" s="52"/>
      <c r="N2" s="58"/>
      <c r="O2" s="58"/>
      <c r="P2" s="50"/>
      <c r="Q2" s="50"/>
      <c r="R2" s="50"/>
      <c r="S2" s="51"/>
    </row>
    <row r="3" spans="1:19" ht="12.75">
      <c r="A3" s="218"/>
      <c r="B3" s="280" t="s">
        <v>72</v>
      </c>
      <c r="C3" s="281"/>
      <c r="D3" s="281"/>
      <c r="E3" s="281"/>
      <c r="F3" s="281"/>
      <c r="G3" s="281"/>
      <c r="H3" s="281"/>
      <c r="I3" s="281"/>
      <c r="J3" s="281"/>
      <c r="K3" s="281"/>
      <c r="L3" s="60" t="s">
        <v>37</v>
      </c>
      <c r="M3" s="52">
        <v>1</v>
      </c>
      <c r="N3" s="58" t="s">
        <v>38</v>
      </c>
      <c r="O3" s="61">
        <f>($N$1/O1)</f>
        <v>0.0026041666666666665</v>
      </c>
      <c r="P3" s="61">
        <f>($N$1/P1)</f>
        <v>0.0027777777777777775</v>
      </c>
      <c r="Q3" s="61">
        <f>($N$1/Q1)</f>
        <v>0.002976190476190476</v>
      </c>
      <c r="R3" s="61">
        <f>($N$1/R1)</f>
        <v>0.003205128205128205</v>
      </c>
      <c r="S3" s="62">
        <f>($N$1/S1)</f>
        <v>0.003472222222222222</v>
      </c>
    </row>
    <row r="4" spans="1:13" ht="12.75">
      <c r="A4" s="218"/>
      <c r="B4" s="282" t="s">
        <v>67</v>
      </c>
      <c r="C4" s="283"/>
      <c r="D4" s="283"/>
      <c r="E4" s="283"/>
      <c r="F4" s="283"/>
      <c r="G4" s="283"/>
      <c r="H4" s="283"/>
      <c r="I4" s="283"/>
      <c r="J4" s="283"/>
      <c r="K4" s="283"/>
      <c r="M4" s="63"/>
    </row>
    <row r="5" spans="1:14" ht="12.75">
      <c r="A5" s="219"/>
      <c r="B5" s="207"/>
      <c r="C5" s="210"/>
      <c r="D5" s="242" t="s">
        <v>596</v>
      </c>
      <c r="E5" s="72"/>
      <c r="F5" s="72"/>
      <c r="G5" s="243"/>
      <c r="H5" s="243">
        <v>191.5</v>
      </c>
      <c r="I5" s="72" t="s">
        <v>1</v>
      </c>
      <c r="J5" s="72"/>
      <c r="K5" s="72"/>
      <c r="L5" s="66">
        <v>0.10416666666666667</v>
      </c>
      <c r="N5" s="56" t="s">
        <v>43</v>
      </c>
    </row>
    <row r="6" spans="1:14" ht="12.75">
      <c r="A6" s="239"/>
      <c r="B6" s="274" t="s">
        <v>1</v>
      </c>
      <c r="C6" s="275"/>
      <c r="D6" s="68" t="s">
        <v>2</v>
      </c>
      <c r="E6" s="68" t="s">
        <v>40</v>
      </c>
      <c r="F6" s="68" t="s">
        <v>3</v>
      </c>
      <c r="G6" s="284" t="s">
        <v>4</v>
      </c>
      <c r="H6" s="284"/>
      <c r="I6" s="284"/>
      <c r="J6" s="284"/>
      <c r="K6" s="284"/>
      <c r="L6" s="66">
        <v>0.5416666666666666</v>
      </c>
      <c r="M6" s="66">
        <v>0.5416666666666666</v>
      </c>
      <c r="N6" s="63" t="s">
        <v>44</v>
      </c>
    </row>
    <row r="7" spans="1:12" ht="12.75">
      <c r="A7" s="196" t="s">
        <v>142</v>
      </c>
      <c r="B7" s="195" t="s">
        <v>5</v>
      </c>
      <c r="C7" s="71" t="s">
        <v>6</v>
      </c>
      <c r="D7" s="244"/>
      <c r="E7" s="72" t="s">
        <v>41</v>
      </c>
      <c r="F7" s="72"/>
      <c r="G7" s="72" t="s">
        <v>39</v>
      </c>
      <c r="H7" s="72" t="s">
        <v>28</v>
      </c>
      <c r="I7" s="73" t="s">
        <v>7</v>
      </c>
      <c r="J7" s="73" t="s">
        <v>8</v>
      </c>
      <c r="K7" s="72" t="s">
        <v>9</v>
      </c>
      <c r="L7" s="57"/>
    </row>
    <row r="8" spans="1:12" ht="12.75">
      <c r="A8" s="220"/>
      <c r="B8" s="202"/>
      <c r="C8" s="204"/>
      <c r="D8" s="183" t="s">
        <v>543</v>
      </c>
      <c r="E8" s="198"/>
      <c r="F8" s="198"/>
      <c r="G8" s="74"/>
      <c r="H8" s="74"/>
      <c r="I8" s="83"/>
      <c r="J8" s="83"/>
      <c r="K8" s="74"/>
      <c r="L8" s="77"/>
    </row>
    <row r="9" spans="1:15" ht="12.75">
      <c r="A9" s="221">
        <v>0</v>
      </c>
      <c r="B9" s="233">
        <f>H5</f>
        <v>191.5</v>
      </c>
      <c r="C9" s="221">
        <v>0</v>
      </c>
      <c r="D9" s="185" t="s">
        <v>233</v>
      </c>
      <c r="E9" s="198" t="s">
        <v>68</v>
      </c>
      <c r="F9" s="198">
        <v>813</v>
      </c>
      <c r="G9" s="78">
        <f>$L$5</f>
        <v>0.10416666666666667</v>
      </c>
      <c r="H9" s="78">
        <f>$L$5</f>
        <v>0.10416666666666667</v>
      </c>
      <c r="I9" s="78">
        <f>$L$5</f>
        <v>0.10416666666666667</v>
      </c>
      <c r="J9" s="78">
        <f>$L$5</f>
        <v>0.10416666666666667</v>
      </c>
      <c r="K9" s="78">
        <f>$L$5</f>
        <v>0.10416666666666667</v>
      </c>
      <c r="L9" s="79"/>
      <c r="N9" s="67"/>
      <c r="O9" s="67"/>
    </row>
    <row r="10" spans="1:15" ht="12.75">
      <c r="A10" s="221">
        <v>9</v>
      </c>
      <c r="B10" s="233">
        <f aca="true" t="shared" si="0" ref="B10:B18">B9-A10</f>
        <v>182.5</v>
      </c>
      <c r="C10" s="221">
        <f aca="true" t="shared" si="1" ref="C10:C17">SUM(C9+A10)</f>
        <v>9</v>
      </c>
      <c r="D10" s="184" t="s">
        <v>69</v>
      </c>
      <c r="E10" s="198" t="s">
        <v>68</v>
      </c>
      <c r="F10" s="198"/>
      <c r="G10" s="85">
        <f aca="true" t="shared" si="2" ref="G10:G19">SUM($G$9+$O$3*C10)</f>
        <v>0.12760416666666669</v>
      </c>
      <c r="H10" s="85">
        <f aca="true" t="shared" si="3" ref="H10:H19">SUM($H$9+$P$3*C10)</f>
        <v>0.12916666666666668</v>
      </c>
      <c r="I10" s="85">
        <f aca="true" t="shared" si="4" ref="I10:I19">SUM($I$9+$Q$3*C10)</f>
        <v>0.13095238095238096</v>
      </c>
      <c r="J10" s="85">
        <f aca="true" t="shared" si="5" ref="J10:J19">SUM($J$9+$R$3*C10)</f>
        <v>0.1330128205128205</v>
      </c>
      <c r="K10" s="85">
        <f aca="true" t="shared" si="6" ref="K10:K19">SUM($K$9+$S$3*C10)</f>
        <v>0.13541666666666669</v>
      </c>
      <c r="L10" s="79"/>
      <c r="N10" s="67"/>
      <c r="O10" s="67"/>
    </row>
    <row r="11" spans="1:15" ht="12.75">
      <c r="A11" s="221">
        <v>8.5</v>
      </c>
      <c r="B11" s="233">
        <f t="shared" si="0"/>
        <v>174</v>
      </c>
      <c r="C11" s="221">
        <f t="shared" si="1"/>
        <v>17.5</v>
      </c>
      <c r="D11" s="184" t="s">
        <v>241</v>
      </c>
      <c r="E11" s="198" t="s">
        <v>76</v>
      </c>
      <c r="F11" s="198">
        <v>800</v>
      </c>
      <c r="G11" s="85">
        <f t="shared" si="2"/>
        <v>0.14973958333333334</v>
      </c>
      <c r="H11" s="85">
        <f t="shared" si="3"/>
        <v>0.1527777777777778</v>
      </c>
      <c r="I11" s="85">
        <f t="shared" si="4"/>
        <v>0.15625</v>
      </c>
      <c r="J11" s="85">
        <f t="shared" si="5"/>
        <v>0.16025641025641024</v>
      </c>
      <c r="K11" s="85">
        <f t="shared" si="6"/>
        <v>0.16493055555555555</v>
      </c>
      <c r="L11" s="79"/>
      <c r="N11" s="67"/>
      <c r="O11" s="67"/>
    </row>
    <row r="12" spans="1:15" ht="12.75">
      <c r="A12" s="221">
        <v>6</v>
      </c>
      <c r="B12" s="233">
        <f>B11-A12</f>
        <v>168</v>
      </c>
      <c r="C12" s="221">
        <f>SUM(C11+A12)</f>
        <v>23.5</v>
      </c>
      <c r="D12" s="184" t="s">
        <v>234</v>
      </c>
      <c r="E12" s="198" t="s">
        <v>76</v>
      </c>
      <c r="F12" s="198">
        <v>675</v>
      </c>
      <c r="G12" s="85">
        <f>SUM($G$9+$O$3*C12)</f>
        <v>0.16536458333333334</v>
      </c>
      <c r="H12" s="85">
        <f>SUM($H$9+$P$3*C12)</f>
        <v>0.16944444444444445</v>
      </c>
      <c r="I12" s="85">
        <f>SUM($I$9+$Q$3*C12)</f>
        <v>0.17410714285714285</v>
      </c>
      <c r="J12" s="85">
        <f>SUM($J$9+$R$3*C12)</f>
        <v>0.1794871794871795</v>
      </c>
      <c r="K12" s="85">
        <f>SUM($K$9+$S$3*C12)</f>
        <v>0.1857638888888889</v>
      </c>
      <c r="L12" s="79"/>
      <c r="N12" s="67"/>
      <c r="O12" s="67"/>
    </row>
    <row r="13" spans="1:15" ht="12.75">
      <c r="A13" s="221">
        <v>6.5</v>
      </c>
      <c r="B13" s="233">
        <f>B12-A13</f>
        <v>161.5</v>
      </c>
      <c r="C13" s="221">
        <f>SUM(C12+A13)</f>
        <v>30</v>
      </c>
      <c r="D13" s="184" t="s">
        <v>75</v>
      </c>
      <c r="E13" s="198" t="s">
        <v>76</v>
      </c>
      <c r="F13" s="198">
        <v>335</v>
      </c>
      <c r="G13" s="85">
        <f>SUM($G$9+$O$3*C13)</f>
        <v>0.18229166666666669</v>
      </c>
      <c r="H13" s="85">
        <f>SUM($H$9+$P$3*C13)</f>
        <v>0.1875</v>
      </c>
      <c r="I13" s="85">
        <f>SUM($I$9+$Q$3*C13)</f>
        <v>0.19345238095238093</v>
      </c>
      <c r="J13" s="85">
        <f>SUM($J$9+$R$3*C13)</f>
        <v>0.20032051282051283</v>
      </c>
      <c r="K13" s="85">
        <f>SUM($K$9+$S$3*C13)</f>
        <v>0.20833333333333331</v>
      </c>
      <c r="L13" s="79"/>
      <c r="N13" s="67"/>
      <c r="O13" s="67"/>
    </row>
    <row r="14" spans="1:15" ht="12.75">
      <c r="A14" s="221">
        <v>6.5</v>
      </c>
      <c r="B14" s="233">
        <f t="shared" si="0"/>
        <v>155</v>
      </c>
      <c r="C14" s="221">
        <f t="shared" si="1"/>
        <v>36.5</v>
      </c>
      <c r="D14" s="184" t="s">
        <v>235</v>
      </c>
      <c r="E14" s="198" t="s">
        <v>76</v>
      </c>
      <c r="F14" s="198">
        <v>622</v>
      </c>
      <c r="G14" s="85">
        <f t="shared" si="2"/>
        <v>0.19921875</v>
      </c>
      <c r="H14" s="85">
        <f t="shared" si="3"/>
        <v>0.20555555555555555</v>
      </c>
      <c r="I14" s="85">
        <f t="shared" si="4"/>
        <v>0.21279761904761904</v>
      </c>
      <c r="J14" s="85">
        <f t="shared" si="5"/>
        <v>0.22115384615384615</v>
      </c>
      <c r="K14" s="85">
        <f t="shared" si="6"/>
        <v>0.2309027777777778</v>
      </c>
      <c r="L14" s="79"/>
      <c r="N14" s="67"/>
      <c r="O14" s="67"/>
    </row>
    <row r="15" spans="1:15" ht="12.75">
      <c r="A15" s="221">
        <v>6</v>
      </c>
      <c r="B15" s="233">
        <f t="shared" si="0"/>
        <v>149</v>
      </c>
      <c r="C15" s="221">
        <f t="shared" si="1"/>
        <v>42.5</v>
      </c>
      <c r="D15" s="184" t="s">
        <v>249</v>
      </c>
      <c r="E15" s="198" t="s">
        <v>77</v>
      </c>
      <c r="F15" s="198">
        <v>359</v>
      </c>
      <c r="G15" s="85">
        <f t="shared" si="2"/>
        <v>0.21484375</v>
      </c>
      <c r="H15" s="85">
        <f t="shared" si="3"/>
        <v>0.2222222222222222</v>
      </c>
      <c r="I15" s="85">
        <f t="shared" si="4"/>
        <v>0.23065476190476192</v>
      </c>
      <c r="J15" s="85">
        <f t="shared" si="5"/>
        <v>0.24038461538461536</v>
      </c>
      <c r="K15" s="85">
        <f t="shared" si="6"/>
        <v>0.2517361111111111</v>
      </c>
      <c r="L15" s="79"/>
      <c r="N15" s="67"/>
      <c r="O15" s="67"/>
    </row>
    <row r="16" spans="1:15" ht="12.75">
      <c r="A16" s="221">
        <v>14</v>
      </c>
      <c r="B16" s="233">
        <f t="shared" si="0"/>
        <v>135</v>
      </c>
      <c r="C16" s="221">
        <f t="shared" si="1"/>
        <v>56.5</v>
      </c>
      <c r="D16" s="184" t="s">
        <v>236</v>
      </c>
      <c r="E16" s="198" t="s">
        <v>77</v>
      </c>
      <c r="F16" s="198">
        <v>395</v>
      </c>
      <c r="G16" s="85">
        <f t="shared" si="2"/>
        <v>0.2513020833333333</v>
      </c>
      <c r="H16" s="85">
        <f t="shared" si="3"/>
        <v>0.26111111111111107</v>
      </c>
      <c r="I16" s="85">
        <f t="shared" si="4"/>
        <v>0.27232142857142855</v>
      </c>
      <c r="J16" s="85">
        <f t="shared" si="5"/>
        <v>0.28525641025641024</v>
      </c>
      <c r="K16" s="85">
        <f t="shared" si="6"/>
        <v>0.3003472222222222</v>
      </c>
      <c r="L16" s="66"/>
      <c r="N16" s="67"/>
      <c r="O16" s="67"/>
    </row>
    <row r="17" spans="1:15" ht="12.75">
      <c r="A17" s="221">
        <v>18</v>
      </c>
      <c r="B17" s="233">
        <f t="shared" si="0"/>
        <v>117</v>
      </c>
      <c r="C17" s="221">
        <f t="shared" si="1"/>
        <v>74.5</v>
      </c>
      <c r="D17" s="184" t="s">
        <v>248</v>
      </c>
      <c r="E17" s="198" t="s">
        <v>70</v>
      </c>
      <c r="F17" s="198">
        <v>558</v>
      </c>
      <c r="G17" s="85">
        <f t="shared" si="2"/>
        <v>0.2981770833333333</v>
      </c>
      <c r="H17" s="85">
        <f t="shared" si="3"/>
        <v>0.3111111111111111</v>
      </c>
      <c r="I17" s="85">
        <f t="shared" si="4"/>
        <v>0.32589285714285715</v>
      </c>
      <c r="J17" s="85">
        <f t="shared" si="5"/>
        <v>0.34294871794871795</v>
      </c>
      <c r="K17" s="85">
        <f t="shared" si="6"/>
        <v>0.3628472222222222</v>
      </c>
      <c r="L17" s="66"/>
      <c r="N17" s="67"/>
      <c r="O17" s="67"/>
    </row>
    <row r="18" spans="1:15" ht="12.75">
      <c r="A18" s="221">
        <v>7</v>
      </c>
      <c r="B18" s="233">
        <f t="shared" si="0"/>
        <v>110</v>
      </c>
      <c r="C18" s="221">
        <f aca="true" t="shared" si="7" ref="C18:C26">SUM(C17+A18)</f>
        <v>81.5</v>
      </c>
      <c r="D18" s="184" t="s">
        <v>78</v>
      </c>
      <c r="E18" s="198" t="s">
        <v>70</v>
      </c>
      <c r="F18" s="198">
        <v>520</v>
      </c>
      <c r="G18" s="85">
        <f t="shared" si="2"/>
        <v>0.31640625</v>
      </c>
      <c r="H18" s="85">
        <f t="shared" si="3"/>
        <v>0.33055555555555555</v>
      </c>
      <c r="I18" s="85">
        <f t="shared" si="4"/>
        <v>0.34672619047619047</v>
      </c>
      <c r="J18" s="85">
        <f t="shared" si="5"/>
        <v>0.3653846153846154</v>
      </c>
      <c r="K18" s="85">
        <f t="shared" si="6"/>
        <v>0.3871527777777778</v>
      </c>
      <c r="L18" s="66"/>
      <c r="N18" s="67"/>
      <c r="O18" s="67"/>
    </row>
    <row r="19" spans="1:15" ht="12.75">
      <c r="A19" s="221">
        <v>7</v>
      </c>
      <c r="B19" s="233">
        <f aca="true" t="shared" si="8" ref="B19:B26">B18-A19</f>
        <v>103</v>
      </c>
      <c r="C19" s="221">
        <f t="shared" si="7"/>
        <v>88.5</v>
      </c>
      <c r="D19" s="184" t="s">
        <v>239</v>
      </c>
      <c r="E19" s="198" t="s">
        <v>70</v>
      </c>
      <c r="F19" s="198">
        <v>750</v>
      </c>
      <c r="G19" s="85">
        <f t="shared" si="2"/>
        <v>0.3346354166666667</v>
      </c>
      <c r="H19" s="85">
        <f t="shared" si="3"/>
        <v>0.35</v>
      </c>
      <c r="I19" s="85">
        <f t="shared" si="4"/>
        <v>0.36755952380952384</v>
      </c>
      <c r="J19" s="85">
        <f t="shared" si="5"/>
        <v>0.38782051282051283</v>
      </c>
      <c r="K19" s="85">
        <f t="shared" si="6"/>
        <v>0.4114583333333333</v>
      </c>
      <c r="L19" s="66"/>
      <c r="N19" s="67"/>
      <c r="O19" s="67"/>
    </row>
    <row r="20" spans="1:15" ht="12.75">
      <c r="A20" s="221">
        <v>3</v>
      </c>
      <c r="B20" s="233">
        <f t="shared" si="8"/>
        <v>100</v>
      </c>
      <c r="C20" s="221">
        <f t="shared" si="7"/>
        <v>91.5</v>
      </c>
      <c r="D20" s="183" t="s">
        <v>544</v>
      </c>
      <c r="E20" s="198" t="s">
        <v>70</v>
      </c>
      <c r="F20" s="198"/>
      <c r="G20" s="85">
        <f>SUM($G$9+$O$3*C20)</f>
        <v>0.3424479166666667</v>
      </c>
      <c r="H20" s="85">
        <f>SUM($H$9+$P$3*C20)</f>
        <v>0.35833333333333334</v>
      </c>
      <c r="I20" s="85">
        <f>SUM($I$9+$Q$3*C20)</f>
        <v>0.37648809523809523</v>
      </c>
      <c r="J20" s="85">
        <f>SUM($J$9+$R$3*C20)</f>
        <v>0.39743589743589747</v>
      </c>
      <c r="K20" s="85">
        <f>SUM($K$9+$S$3*C20)</f>
        <v>0.421875</v>
      </c>
      <c r="L20" s="66"/>
      <c r="N20" s="67"/>
      <c r="O20" s="67"/>
    </row>
    <row r="21" spans="1:15" ht="12.75">
      <c r="A21" s="221">
        <v>0</v>
      </c>
      <c r="B21" s="233">
        <f>B20-A21</f>
        <v>100</v>
      </c>
      <c r="C21" s="221">
        <f>SUM(C20+A21)</f>
        <v>91.5</v>
      </c>
      <c r="D21" s="186" t="s">
        <v>237</v>
      </c>
      <c r="E21" s="198" t="s">
        <v>70</v>
      </c>
      <c r="F21" s="198">
        <v>804</v>
      </c>
      <c r="G21" s="85">
        <f aca="true" t="shared" si="9" ref="G21:G31">SUM($G$9+$O$3*C21)</f>
        <v>0.3424479166666667</v>
      </c>
      <c r="H21" s="85">
        <f aca="true" t="shared" si="10" ref="H21:H31">SUM($H$9+$P$3*C21)</f>
        <v>0.35833333333333334</v>
      </c>
      <c r="I21" s="85">
        <f aca="true" t="shared" si="11" ref="I21:I31">SUM($I$9+$Q$3*C21)</f>
        <v>0.37648809523809523</v>
      </c>
      <c r="J21" s="85">
        <f aca="true" t="shared" si="12" ref="J21:J31">SUM($J$9+$R$3*C21)</f>
        <v>0.39743589743589747</v>
      </c>
      <c r="K21" s="85">
        <f aca="true" t="shared" si="13" ref="K21:K31">SUM($K$9+$S$3*C21)</f>
        <v>0.421875</v>
      </c>
      <c r="L21" s="66"/>
      <c r="N21" s="67"/>
      <c r="O21" s="67"/>
    </row>
    <row r="22" spans="1:15" ht="12.75">
      <c r="A22" s="221">
        <v>7</v>
      </c>
      <c r="B22" s="233">
        <f>B21-A22</f>
        <v>93</v>
      </c>
      <c r="C22" s="221">
        <f>SUM(C21+A22)</f>
        <v>98.5</v>
      </c>
      <c r="D22" s="184" t="s">
        <v>247</v>
      </c>
      <c r="E22" s="198" t="s">
        <v>70</v>
      </c>
      <c r="F22" s="198">
        <v>600</v>
      </c>
      <c r="G22" s="85">
        <f t="shared" si="9"/>
        <v>0.3606770833333333</v>
      </c>
      <c r="H22" s="85">
        <f t="shared" si="10"/>
        <v>0.37777777777777777</v>
      </c>
      <c r="I22" s="85">
        <f t="shared" si="11"/>
        <v>0.39732142857142855</v>
      </c>
      <c r="J22" s="85">
        <f t="shared" si="12"/>
        <v>0.4198717948717949</v>
      </c>
      <c r="K22" s="85">
        <f t="shared" si="13"/>
        <v>0.4461805555555556</v>
      </c>
      <c r="L22" s="66"/>
      <c r="N22" s="67"/>
      <c r="O22" s="67"/>
    </row>
    <row r="23" spans="1:15" ht="12.75">
      <c r="A23" s="221">
        <v>1</v>
      </c>
      <c r="B23" s="233">
        <f t="shared" si="8"/>
        <v>92</v>
      </c>
      <c r="C23" s="221">
        <f t="shared" si="7"/>
        <v>99.5</v>
      </c>
      <c r="D23" s="184" t="s">
        <v>79</v>
      </c>
      <c r="E23" s="198" t="s">
        <v>80</v>
      </c>
      <c r="F23" s="198"/>
      <c r="G23" s="85">
        <f t="shared" si="9"/>
        <v>0.36328125</v>
      </c>
      <c r="H23" s="85">
        <f t="shared" si="10"/>
        <v>0.38055555555555554</v>
      </c>
      <c r="I23" s="85">
        <f t="shared" si="11"/>
        <v>0.40029761904761907</v>
      </c>
      <c r="J23" s="85">
        <f t="shared" si="12"/>
        <v>0.4230769230769231</v>
      </c>
      <c r="K23" s="85">
        <f t="shared" si="13"/>
        <v>0.4496527777777778</v>
      </c>
      <c r="L23" s="66"/>
      <c r="N23" s="67"/>
      <c r="O23" s="67"/>
    </row>
    <row r="24" spans="1:15" ht="12.75">
      <c r="A24" s="221">
        <v>9</v>
      </c>
      <c r="B24" s="233">
        <f>B23-A24</f>
        <v>83</v>
      </c>
      <c r="C24" s="221">
        <f>SUM(C23+A24)</f>
        <v>108.5</v>
      </c>
      <c r="D24" s="184" t="s">
        <v>334</v>
      </c>
      <c r="E24" s="198" t="s">
        <v>80</v>
      </c>
      <c r="F24" s="198">
        <v>754</v>
      </c>
      <c r="G24" s="85">
        <f>SUM($G$9+$O$3*C24)</f>
        <v>0.38671875</v>
      </c>
      <c r="H24" s="85">
        <f>SUM($H$9+$P$3*C24)</f>
        <v>0.40555555555555556</v>
      </c>
      <c r="I24" s="85">
        <f>SUM($I$9+$Q$3*C24)</f>
        <v>0.4270833333333333</v>
      </c>
      <c r="J24" s="85">
        <f>SUM($J$9+$R$3*C24)</f>
        <v>0.4519230769230769</v>
      </c>
      <c r="K24" s="85">
        <f>SUM($K$9+$S$3*C24)</f>
        <v>0.4809027777777778</v>
      </c>
      <c r="L24" s="66"/>
      <c r="N24" s="67"/>
      <c r="O24" s="67"/>
    </row>
    <row r="25" spans="1:15" ht="12.75">
      <c r="A25" s="221">
        <v>0.5</v>
      </c>
      <c r="B25" s="233">
        <f>B24-A25</f>
        <v>82.5</v>
      </c>
      <c r="C25" s="221">
        <f>SUM(C24+A25)</f>
        <v>109</v>
      </c>
      <c r="D25" s="184" t="s">
        <v>333</v>
      </c>
      <c r="E25" s="198" t="s">
        <v>251</v>
      </c>
      <c r="F25" s="198"/>
      <c r="G25" s="85">
        <f>SUM($G$9+$O$3*C25)</f>
        <v>0.3880208333333333</v>
      </c>
      <c r="H25" s="85">
        <f>SUM($H$9+$P$3*C25)</f>
        <v>0.40694444444444444</v>
      </c>
      <c r="I25" s="85">
        <f>SUM($I$9+$Q$3*C25)</f>
        <v>0.42857142857142855</v>
      </c>
      <c r="J25" s="85">
        <f>SUM($J$9+$R$3*C25)</f>
        <v>0.453525641025641</v>
      </c>
      <c r="K25" s="85">
        <f>SUM($K$9+$S$3*C25)</f>
        <v>0.4826388888888889</v>
      </c>
      <c r="L25" s="66"/>
      <c r="N25" s="67"/>
      <c r="O25" s="67"/>
    </row>
    <row r="26" spans="1:15" ht="12.75">
      <c r="A26" s="221">
        <v>2</v>
      </c>
      <c r="B26" s="233">
        <f t="shared" si="8"/>
        <v>80.5</v>
      </c>
      <c r="C26" s="221">
        <f t="shared" si="7"/>
        <v>111</v>
      </c>
      <c r="D26" s="186" t="s">
        <v>81</v>
      </c>
      <c r="E26" s="198" t="s">
        <v>251</v>
      </c>
      <c r="F26" s="198"/>
      <c r="G26" s="85">
        <f t="shared" si="9"/>
        <v>0.3932291666666667</v>
      </c>
      <c r="H26" s="85">
        <f t="shared" si="10"/>
        <v>0.4125</v>
      </c>
      <c r="I26" s="85">
        <f t="shared" si="11"/>
        <v>0.43452380952380953</v>
      </c>
      <c r="J26" s="85">
        <f t="shared" si="12"/>
        <v>0.45993589743589747</v>
      </c>
      <c r="K26" s="85">
        <f t="shared" si="13"/>
        <v>0.4895833333333333</v>
      </c>
      <c r="L26" s="66"/>
      <c r="N26" s="67"/>
      <c r="O26" s="67"/>
    </row>
    <row r="27" spans="1:15" ht="12.75">
      <c r="A27" s="221">
        <v>2</v>
      </c>
      <c r="B27" s="233">
        <f aca="true" t="shared" si="14" ref="B27:B32">B26-A27</f>
        <v>78.5</v>
      </c>
      <c r="C27" s="221">
        <f aca="true" t="shared" si="15" ref="C27:C32">SUM(C26+A27)</f>
        <v>113</v>
      </c>
      <c r="D27" s="118" t="s">
        <v>332</v>
      </c>
      <c r="E27" s="198" t="s">
        <v>60</v>
      </c>
      <c r="F27" s="198"/>
      <c r="G27" s="85">
        <f t="shared" si="9"/>
        <v>0.3984375</v>
      </c>
      <c r="H27" s="85">
        <f t="shared" si="10"/>
        <v>0.4180555555555555</v>
      </c>
      <c r="I27" s="85">
        <f t="shared" si="11"/>
        <v>0.44047619047619047</v>
      </c>
      <c r="J27" s="85">
        <f t="shared" si="12"/>
        <v>0.46634615384615385</v>
      </c>
      <c r="K27" s="85">
        <f t="shared" si="13"/>
        <v>0.4965277777777778</v>
      </c>
      <c r="L27" s="66"/>
      <c r="N27" s="67"/>
      <c r="O27" s="67"/>
    </row>
    <row r="28" spans="1:15" ht="12.75">
      <c r="A28" s="221">
        <v>4.5</v>
      </c>
      <c r="B28" s="233">
        <f t="shared" si="14"/>
        <v>74</v>
      </c>
      <c r="C28" s="221">
        <f t="shared" si="15"/>
        <v>117.5</v>
      </c>
      <c r="D28" s="187" t="s">
        <v>82</v>
      </c>
      <c r="E28" s="199" t="s">
        <v>60</v>
      </c>
      <c r="F28" s="198">
        <v>615</v>
      </c>
      <c r="G28" s="85">
        <f t="shared" si="9"/>
        <v>0.41015625</v>
      </c>
      <c r="H28" s="85">
        <f t="shared" si="10"/>
        <v>0.4305555555555555</v>
      </c>
      <c r="I28" s="85">
        <f t="shared" si="11"/>
        <v>0.4538690476190476</v>
      </c>
      <c r="J28" s="85">
        <f t="shared" si="12"/>
        <v>0.4807692307692308</v>
      </c>
      <c r="K28" s="85">
        <f t="shared" si="13"/>
        <v>0.5121527777777778</v>
      </c>
      <c r="L28" s="66"/>
      <c r="N28" s="67"/>
      <c r="O28" s="67"/>
    </row>
    <row r="29" spans="1:15" ht="12.75">
      <c r="A29" s="221">
        <v>9</v>
      </c>
      <c r="B29" s="233">
        <f t="shared" si="14"/>
        <v>65</v>
      </c>
      <c r="C29" s="221">
        <f t="shared" si="15"/>
        <v>126.5</v>
      </c>
      <c r="D29" s="187" t="s">
        <v>83</v>
      </c>
      <c r="E29" s="199" t="s">
        <v>60</v>
      </c>
      <c r="F29" s="198">
        <v>170</v>
      </c>
      <c r="G29" s="85">
        <f t="shared" si="9"/>
        <v>0.43359375</v>
      </c>
      <c r="H29" s="85">
        <f t="shared" si="10"/>
        <v>0.45555555555555555</v>
      </c>
      <c r="I29" s="85">
        <f t="shared" si="11"/>
        <v>0.4806547619047619</v>
      </c>
      <c r="J29" s="85">
        <f t="shared" si="12"/>
        <v>0.5096153846153846</v>
      </c>
      <c r="K29" s="85">
        <f t="shared" si="13"/>
        <v>0.5434027777777778</v>
      </c>
      <c r="L29" s="66"/>
      <c r="N29" s="67"/>
      <c r="O29" s="67"/>
    </row>
    <row r="30" spans="1:15" ht="12.75">
      <c r="A30" s="221">
        <v>1</v>
      </c>
      <c r="B30" s="233">
        <f t="shared" si="14"/>
        <v>64</v>
      </c>
      <c r="C30" s="221">
        <f t="shared" si="15"/>
        <v>127.5</v>
      </c>
      <c r="D30" s="184" t="s">
        <v>84</v>
      </c>
      <c r="E30" s="198" t="s">
        <v>85</v>
      </c>
      <c r="F30" s="198">
        <v>171</v>
      </c>
      <c r="G30" s="85">
        <f t="shared" si="9"/>
        <v>0.4361979166666667</v>
      </c>
      <c r="H30" s="85">
        <f t="shared" si="10"/>
        <v>0.4583333333333333</v>
      </c>
      <c r="I30" s="85">
        <f t="shared" si="11"/>
        <v>0.4836309523809524</v>
      </c>
      <c r="J30" s="85">
        <f t="shared" si="12"/>
        <v>0.5128205128205128</v>
      </c>
      <c r="K30" s="85">
        <f t="shared" si="13"/>
        <v>0.546875</v>
      </c>
      <c r="L30" s="66"/>
      <c r="N30" s="67"/>
      <c r="O30" s="67"/>
    </row>
    <row r="31" spans="1:15" ht="12.75">
      <c r="A31" s="221">
        <v>2.5</v>
      </c>
      <c r="B31" s="233">
        <f t="shared" si="14"/>
        <v>61.5</v>
      </c>
      <c r="C31" s="221">
        <f t="shared" si="15"/>
        <v>130</v>
      </c>
      <c r="D31" s="183" t="s">
        <v>545</v>
      </c>
      <c r="E31" s="198" t="s">
        <v>85</v>
      </c>
      <c r="F31" s="198"/>
      <c r="G31" s="85">
        <f t="shared" si="9"/>
        <v>0.4427083333333333</v>
      </c>
      <c r="H31" s="85">
        <f t="shared" si="10"/>
        <v>0.46527777777777773</v>
      </c>
      <c r="I31" s="85">
        <f t="shared" si="11"/>
        <v>0.49107142857142855</v>
      </c>
      <c r="J31" s="85">
        <f t="shared" si="12"/>
        <v>0.5208333333333333</v>
      </c>
      <c r="K31" s="85">
        <f t="shared" si="13"/>
        <v>0.5555555555555555</v>
      </c>
      <c r="L31" s="66"/>
      <c r="N31" s="67"/>
      <c r="O31" s="67"/>
    </row>
    <row r="32" spans="1:12" ht="12.75">
      <c r="A32" s="221">
        <v>3</v>
      </c>
      <c r="B32" s="233">
        <f t="shared" si="14"/>
        <v>58.5</v>
      </c>
      <c r="C32" s="221">
        <f t="shared" si="15"/>
        <v>133</v>
      </c>
      <c r="D32" s="189" t="s">
        <v>243</v>
      </c>
      <c r="E32" s="76"/>
      <c r="F32" s="76">
        <v>186</v>
      </c>
      <c r="G32" s="85">
        <f>SUM($G$9+$O$3*C32)</f>
        <v>0.4505208333333333</v>
      </c>
      <c r="H32" s="85">
        <f>SUM($H$9+$P$3*C32)</f>
        <v>0.4736111111111111</v>
      </c>
      <c r="I32" s="85">
        <f>SUM($I$9+$Q$3*C32)</f>
        <v>0.5</v>
      </c>
      <c r="J32" s="85">
        <f>SUM($J$9+$R$3*C32)</f>
        <v>0.530448717948718</v>
      </c>
      <c r="K32" s="85">
        <f>SUM($K$9+$S$3*C32)</f>
        <v>0.5659722222222222</v>
      </c>
      <c r="L32" s="66"/>
    </row>
    <row r="33" spans="1:12" ht="12.75">
      <c r="A33" s="221"/>
      <c r="B33" s="233"/>
      <c r="C33" s="221"/>
      <c r="D33" s="245" t="s">
        <v>61</v>
      </c>
      <c r="E33" s="76"/>
      <c r="F33" s="76"/>
      <c r="G33" s="85"/>
      <c r="H33" s="85"/>
      <c r="I33" s="85"/>
      <c r="J33" s="85"/>
      <c r="K33" s="85"/>
      <c r="L33" s="66"/>
    </row>
    <row r="34" spans="1:12" ht="12.75">
      <c r="A34" s="221">
        <v>0</v>
      </c>
      <c r="B34" s="233">
        <f>B32</f>
        <v>58.5</v>
      </c>
      <c r="C34" s="221">
        <f>C32</f>
        <v>133</v>
      </c>
      <c r="D34" s="189" t="s">
        <v>242</v>
      </c>
      <c r="E34" s="198" t="s">
        <v>70</v>
      </c>
      <c r="F34" s="198">
        <v>149</v>
      </c>
      <c r="G34" s="78">
        <f>$L$6</f>
        <v>0.5416666666666666</v>
      </c>
      <c r="H34" s="78">
        <f>$L$6</f>
        <v>0.5416666666666666</v>
      </c>
      <c r="I34" s="78">
        <f>$L$6</f>
        <v>0.5416666666666666</v>
      </c>
      <c r="J34" s="78">
        <f>$M$6</f>
        <v>0.5416666666666666</v>
      </c>
      <c r="K34" s="78">
        <f>$M$6</f>
        <v>0.5416666666666666</v>
      </c>
      <c r="L34" s="49">
        <f>A34</f>
        <v>0</v>
      </c>
    </row>
    <row r="35" spans="1:15" ht="12.75">
      <c r="A35" s="221">
        <v>7</v>
      </c>
      <c r="B35" s="233">
        <f>B34-A35</f>
        <v>51.5</v>
      </c>
      <c r="C35" s="221">
        <f>SUM(C34+A35)</f>
        <v>140</v>
      </c>
      <c r="D35" s="183" t="s">
        <v>541</v>
      </c>
      <c r="E35" s="198" t="s">
        <v>70</v>
      </c>
      <c r="F35" s="198"/>
      <c r="G35" s="85">
        <f aca="true" t="shared" si="16" ref="G35:G45">SUM($H$34+$O$3*L35)</f>
        <v>0.5598958333333333</v>
      </c>
      <c r="H35" s="85">
        <f aca="true" t="shared" si="17" ref="H35:H45">SUM($H$34+$P$3*L35)</f>
        <v>0.5611111111111111</v>
      </c>
      <c r="I35" s="85">
        <f aca="true" t="shared" si="18" ref="I35:I45">SUM($I$34+$Q$3*L35)</f>
        <v>0.5625</v>
      </c>
      <c r="J35" s="85">
        <f aca="true" t="shared" si="19" ref="J35:J45">SUM($J$34+$R$3*L35)</f>
        <v>0.5641025641025641</v>
      </c>
      <c r="K35" s="85">
        <f aca="true" t="shared" si="20" ref="K35:K45">SUM($K$34+$S$3*L35)</f>
        <v>0.5659722222222222</v>
      </c>
      <c r="L35" s="49">
        <f>L34+A35</f>
        <v>7</v>
      </c>
      <c r="M35" s="49"/>
      <c r="N35" s="49"/>
      <c r="O35" s="49"/>
    </row>
    <row r="36" spans="1:15" ht="12.75">
      <c r="A36" s="221">
        <v>6</v>
      </c>
      <c r="B36" s="233">
        <f aca="true" t="shared" si="21" ref="B36:B46">B35-A36</f>
        <v>45.5</v>
      </c>
      <c r="C36" s="221">
        <f aca="true" t="shared" si="22" ref="C36:C46">SUM(C35+A36)</f>
        <v>146</v>
      </c>
      <c r="D36" s="186" t="s">
        <v>245</v>
      </c>
      <c r="E36" s="198" t="s">
        <v>70</v>
      </c>
      <c r="F36" s="198">
        <v>170</v>
      </c>
      <c r="G36" s="85">
        <f t="shared" si="16"/>
        <v>0.5755208333333333</v>
      </c>
      <c r="H36" s="85">
        <f t="shared" si="17"/>
        <v>0.5777777777777777</v>
      </c>
      <c r="I36" s="85">
        <f t="shared" si="18"/>
        <v>0.5803571428571428</v>
      </c>
      <c r="J36" s="85">
        <f t="shared" si="19"/>
        <v>0.5833333333333333</v>
      </c>
      <c r="K36" s="85">
        <f t="shared" si="20"/>
        <v>0.5868055555555555</v>
      </c>
      <c r="L36" s="49">
        <f aca="true" t="shared" si="23" ref="L36:L46">L35+A36</f>
        <v>13</v>
      </c>
      <c r="M36" s="49"/>
      <c r="N36" s="49"/>
      <c r="O36" s="49"/>
    </row>
    <row r="37" spans="1:15" ht="12.75">
      <c r="A37" s="221">
        <v>8</v>
      </c>
      <c r="B37" s="233">
        <f t="shared" si="21"/>
        <v>37.5</v>
      </c>
      <c r="C37" s="221">
        <f t="shared" si="22"/>
        <v>154</v>
      </c>
      <c r="D37" s="184" t="s">
        <v>246</v>
      </c>
      <c r="E37" s="198" t="s">
        <v>70</v>
      </c>
      <c r="F37" s="198">
        <v>98</v>
      </c>
      <c r="G37" s="85">
        <f t="shared" si="16"/>
        <v>0.5963541666666666</v>
      </c>
      <c r="H37" s="85">
        <f t="shared" si="17"/>
        <v>0.6</v>
      </c>
      <c r="I37" s="85">
        <f t="shared" si="18"/>
        <v>0.6041666666666666</v>
      </c>
      <c r="J37" s="85">
        <f t="shared" si="19"/>
        <v>0.6089743589743589</v>
      </c>
      <c r="K37" s="85">
        <f t="shared" si="20"/>
        <v>0.6145833333333333</v>
      </c>
      <c r="L37" s="49">
        <f t="shared" si="23"/>
        <v>21</v>
      </c>
      <c r="M37" s="49"/>
      <c r="N37" s="49"/>
      <c r="O37" s="49"/>
    </row>
    <row r="38" spans="1:15" ht="12.75">
      <c r="A38" s="221">
        <v>6.5</v>
      </c>
      <c r="B38" s="233">
        <f t="shared" si="21"/>
        <v>31</v>
      </c>
      <c r="C38" s="221">
        <f t="shared" si="22"/>
        <v>160.5</v>
      </c>
      <c r="D38" s="186" t="s">
        <v>244</v>
      </c>
      <c r="E38" s="198" t="s">
        <v>62</v>
      </c>
      <c r="F38" s="198">
        <v>87</v>
      </c>
      <c r="G38" s="85">
        <f t="shared" si="16"/>
        <v>0.61328125</v>
      </c>
      <c r="H38" s="85">
        <f t="shared" si="17"/>
        <v>0.6180555555555555</v>
      </c>
      <c r="I38" s="85">
        <f t="shared" si="18"/>
        <v>0.6235119047619048</v>
      </c>
      <c r="J38" s="85">
        <f t="shared" si="19"/>
        <v>0.6298076923076923</v>
      </c>
      <c r="K38" s="85">
        <f t="shared" si="20"/>
        <v>0.6371527777777777</v>
      </c>
      <c r="L38" s="49">
        <f t="shared" si="23"/>
        <v>27.5</v>
      </c>
      <c r="M38" s="49"/>
      <c r="N38" s="49"/>
      <c r="O38" s="49"/>
    </row>
    <row r="39" spans="1:15" ht="12.75">
      <c r="A39" s="221">
        <v>8.5</v>
      </c>
      <c r="B39" s="233">
        <f t="shared" si="21"/>
        <v>22.5</v>
      </c>
      <c r="C39" s="221">
        <f t="shared" si="22"/>
        <v>169</v>
      </c>
      <c r="D39" s="186" t="s">
        <v>335</v>
      </c>
      <c r="E39" s="198" t="s">
        <v>62</v>
      </c>
      <c r="F39" s="198">
        <v>112</v>
      </c>
      <c r="G39" s="85">
        <f>SUM($H$34+$O$3*L39)</f>
        <v>0.6354166666666666</v>
      </c>
      <c r="H39" s="85">
        <f>SUM($H$34+$P$3*L39)</f>
        <v>0.6416666666666666</v>
      </c>
      <c r="I39" s="85">
        <f>SUM($I$34+$Q$3*L39)</f>
        <v>0.6488095238095237</v>
      </c>
      <c r="J39" s="85">
        <f>SUM($J$34+$R$3*L39)</f>
        <v>0.657051282051282</v>
      </c>
      <c r="K39" s="85">
        <f>SUM($K$34+$S$3*L39)</f>
        <v>0.6666666666666666</v>
      </c>
      <c r="L39" s="49">
        <f t="shared" si="23"/>
        <v>36</v>
      </c>
      <c r="M39" s="49"/>
      <c r="N39" s="49"/>
      <c r="O39" s="49"/>
    </row>
    <row r="40" spans="1:15" ht="12.75">
      <c r="A40" s="221">
        <v>2</v>
      </c>
      <c r="B40" s="233">
        <f t="shared" si="21"/>
        <v>20.5</v>
      </c>
      <c r="C40" s="221">
        <f t="shared" si="22"/>
        <v>171</v>
      </c>
      <c r="D40" s="186" t="s">
        <v>86</v>
      </c>
      <c r="E40" s="198" t="s">
        <v>57</v>
      </c>
      <c r="F40" s="198"/>
      <c r="G40" s="85">
        <f>SUM($H$34+$O$3*L40)</f>
        <v>0.640625</v>
      </c>
      <c r="H40" s="85">
        <f>SUM($H$34+$P$3*L40)</f>
        <v>0.6472222222222221</v>
      </c>
      <c r="I40" s="85">
        <f>SUM($I$34+$Q$3*L40)</f>
        <v>0.6547619047619047</v>
      </c>
      <c r="J40" s="85">
        <f>SUM($J$34+$R$3*L40)</f>
        <v>0.6634615384615384</v>
      </c>
      <c r="K40" s="85">
        <f>SUM($K$34+$S$3*L40)</f>
        <v>0.673611111111111</v>
      </c>
      <c r="L40" s="49">
        <f t="shared" si="23"/>
        <v>38</v>
      </c>
      <c r="M40" s="49"/>
      <c r="N40" s="49"/>
      <c r="O40" s="49"/>
    </row>
    <row r="41" spans="1:15" ht="12.75">
      <c r="A41" s="221">
        <v>2.5</v>
      </c>
      <c r="B41" s="233">
        <f t="shared" si="21"/>
        <v>18</v>
      </c>
      <c r="C41" s="221">
        <f t="shared" si="22"/>
        <v>173.5</v>
      </c>
      <c r="D41" s="188" t="s">
        <v>87</v>
      </c>
      <c r="E41" s="198" t="s">
        <v>57</v>
      </c>
      <c r="F41" s="198">
        <v>32</v>
      </c>
      <c r="G41" s="85">
        <f t="shared" si="16"/>
        <v>0.6471354166666666</v>
      </c>
      <c r="H41" s="85">
        <f t="shared" si="17"/>
        <v>0.6541666666666666</v>
      </c>
      <c r="I41" s="85">
        <f t="shared" si="18"/>
        <v>0.6622023809523809</v>
      </c>
      <c r="J41" s="85">
        <f t="shared" si="19"/>
        <v>0.6714743589743589</v>
      </c>
      <c r="K41" s="85">
        <f t="shared" si="20"/>
        <v>0.6822916666666666</v>
      </c>
      <c r="L41" s="49">
        <f t="shared" si="23"/>
        <v>40.5</v>
      </c>
      <c r="M41" s="49"/>
      <c r="N41" s="49"/>
      <c r="O41" s="49"/>
    </row>
    <row r="42" spans="1:15" ht="12.75">
      <c r="A42" s="221">
        <v>2.5</v>
      </c>
      <c r="B42" s="233">
        <f t="shared" si="21"/>
        <v>15.5</v>
      </c>
      <c r="C42" s="221">
        <f t="shared" si="22"/>
        <v>176</v>
      </c>
      <c r="D42" s="184" t="s">
        <v>240</v>
      </c>
      <c r="E42" s="198" t="s">
        <v>42</v>
      </c>
      <c r="F42" s="198">
        <v>63</v>
      </c>
      <c r="G42" s="85">
        <f t="shared" si="16"/>
        <v>0.6536458333333333</v>
      </c>
      <c r="H42" s="85">
        <f t="shared" si="17"/>
        <v>0.6611111111111111</v>
      </c>
      <c r="I42" s="85">
        <f t="shared" si="18"/>
        <v>0.6696428571428571</v>
      </c>
      <c r="J42" s="85">
        <f t="shared" si="19"/>
        <v>0.6794871794871794</v>
      </c>
      <c r="K42" s="85">
        <f t="shared" si="20"/>
        <v>0.6909722222222222</v>
      </c>
      <c r="L42" s="49">
        <f t="shared" si="23"/>
        <v>43</v>
      </c>
      <c r="M42" s="49"/>
      <c r="N42" s="49"/>
      <c r="O42" s="49"/>
    </row>
    <row r="43" spans="1:15" ht="12.75">
      <c r="A43" s="221">
        <v>5.5</v>
      </c>
      <c r="B43" s="233">
        <f t="shared" si="21"/>
        <v>10</v>
      </c>
      <c r="C43" s="221">
        <f t="shared" si="22"/>
        <v>181.5</v>
      </c>
      <c r="D43" s="186" t="s">
        <v>733</v>
      </c>
      <c r="E43" s="198" t="s">
        <v>88</v>
      </c>
      <c r="F43" s="198"/>
      <c r="G43" s="85">
        <f t="shared" si="16"/>
        <v>0.66796875</v>
      </c>
      <c r="H43" s="85">
        <f t="shared" si="17"/>
        <v>0.6763888888888888</v>
      </c>
      <c r="I43" s="85">
        <f t="shared" si="18"/>
        <v>0.6860119047619047</v>
      </c>
      <c r="J43" s="85">
        <f t="shared" si="19"/>
        <v>0.6971153846153846</v>
      </c>
      <c r="K43" s="85">
        <f t="shared" si="20"/>
        <v>0.7100694444444444</v>
      </c>
      <c r="L43" s="49">
        <f t="shared" si="23"/>
        <v>48.5</v>
      </c>
      <c r="M43" s="49"/>
      <c r="N43" s="49"/>
      <c r="O43" s="49"/>
    </row>
    <row r="44" spans="1:15" ht="12.75">
      <c r="A44" s="221">
        <v>4.5</v>
      </c>
      <c r="B44" s="233">
        <f t="shared" si="21"/>
        <v>5.5</v>
      </c>
      <c r="C44" s="221">
        <f t="shared" si="22"/>
        <v>186</v>
      </c>
      <c r="D44" s="184" t="s">
        <v>734</v>
      </c>
      <c r="E44" s="198" t="s">
        <v>46</v>
      </c>
      <c r="F44" s="198">
        <v>52</v>
      </c>
      <c r="G44" s="85">
        <f t="shared" si="16"/>
        <v>0.6796875</v>
      </c>
      <c r="H44" s="85">
        <f t="shared" si="17"/>
        <v>0.6888888888888889</v>
      </c>
      <c r="I44" s="85">
        <f t="shared" si="18"/>
        <v>0.6994047619047619</v>
      </c>
      <c r="J44" s="85">
        <f t="shared" si="19"/>
        <v>0.7115384615384615</v>
      </c>
      <c r="K44" s="85">
        <f t="shared" si="20"/>
        <v>0.7256944444444444</v>
      </c>
      <c r="L44" s="49">
        <f t="shared" si="23"/>
        <v>53</v>
      </c>
      <c r="M44" s="49"/>
      <c r="N44" s="49"/>
      <c r="O44" s="49"/>
    </row>
    <row r="45" spans="1:12" ht="12.75">
      <c r="A45" s="221">
        <v>1.5</v>
      </c>
      <c r="B45" s="233">
        <f t="shared" si="21"/>
        <v>4</v>
      </c>
      <c r="C45" s="221">
        <f t="shared" si="22"/>
        <v>187.5</v>
      </c>
      <c r="D45" s="184" t="s">
        <v>735</v>
      </c>
      <c r="E45" s="198" t="s">
        <v>88</v>
      </c>
      <c r="F45" s="198">
        <v>72</v>
      </c>
      <c r="G45" s="85">
        <f t="shared" si="16"/>
        <v>0.68359375</v>
      </c>
      <c r="H45" s="85">
        <f t="shared" si="17"/>
        <v>0.6930555555555555</v>
      </c>
      <c r="I45" s="85">
        <f t="shared" si="18"/>
        <v>0.7038690476190476</v>
      </c>
      <c r="J45" s="85">
        <f t="shared" si="19"/>
        <v>0.7163461538461537</v>
      </c>
      <c r="K45" s="85">
        <f t="shared" si="20"/>
        <v>0.7309027777777777</v>
      </c>
      <c r="L45" s="49">
        <f t="shared" si="23"/>
        <v>54.5</v>
      </c>
    </row>
    <row r="46" spans="1:12" ht="12.75">
      <c r="A46" s="221">
        <v>4</v>
      </c>
      <c r="B46" s="233">
        <f t="shared" si="21"/>
        <v>0</v>
      </c>
      <c r="C46" s="221">
        <f t="shared" si="22"/>
        <v>191.5</v>
      </c>
      <c r="D46" s="248" t="s">
        <v>549</v>
      </c>
      <c r="E46" s="76"/>
      <c r="F46" s="76">
        <v>93</v>
      </c>
      <c r="G46" s="85">
        <f>SUM($H$34+$O$3*L46)</f>
        <v>0.6940104166666666</v>
      </c>
      <c r="H46" s="85">
        <f>SUM($H$34+$P$3*L46)</f>
        <v>0.7041666666666666</v>
      </c>
      <c r="I46" s="85">
        <f>SUM($I$34+$Q$3*L46)</f>
        <v>0.7157738095238095</v>
      </c>
      <c r="J46" s="85">
        <f>SUM($J$34+$R$3*L46)</f>
        <v>0.7291666666666666</v>
      </c>
      <c r="K46" s="85">
        <f>SUM($K$34+$S$3*L46)</f>
        <v>0.7447916666666666</v>
      </c>
      <c r="L46" s="49">
        <f t="shared" si="23"/>
        <v>58.5</v>
      </c>
    </row>
    <row r="47" spans="1:12" ht="12.75">
      <c r="A47" s="221"/>
      <c r="B47" s="233"/>
      <c r="C47" s="221"/>
      <c r="D47" s="162"/>
      <c r="E47" s="76"/>
      <c r="F47" s="76"/>
      <c r="G47" s="85"/>
      <c r="H47" s="85"/>
      <c r="I47" s="85"/>
      <c r="J47" s="85"/>
      <c r="K47" s="85"/>
      <c r="L47" s="49"/>
    </row>
    <row r="48" spans="1:12" ht="12.75">
      <c r="A48" s="221"/>
      <c r="B48" s="233"/>
      <c r="C48" s="221"/>
      <c r="D48" s="118"/>
      <c r="E48" s="76"/>
      <c r="F48" s="76"/>
      <c r="G48" s="85"/>
      <c r="H48" s="85"/>
      <c r="I48" s="85"/>
      <c r="J48" s="85"/>
      <c r="K48" s="85"/>
      <c r="L48" s="49"/>
    </row>
    <row r="49" spans="1:12" ht="12.75">
      <c r="A49" s="221"/>
      <c r="B49" s="233"/>
      <c r="C49" s="221"/>
      <c r="D49" s="246"/>
      <c r="E49" s="83"/>
      <c r="F49" s="76"/>
      <c r="G49" s="85"/>
      <c r="H49" s="85"/>
      <c r="I49" s="85"/>
      <c r="J49" s="85"/>
      <c r="K49" s="85"/>
      <c r="L49" s="49"/>
    </row>
    <row r="50" spans="1:12" ht="12.75">
      <c r="A50" s="221"/>
      <c r="B50" s="233"/>
      <c r="C50" s="221"/>
      <c r="D50" s="118"/>
      <c r="E50" s="83"/>
      <c r="F50" s="76"/>
      <c r="G50" s="85"/>
      <c r="H50" s="85"/>
      <c r="I50" s="85"/>
      <c r="J50" s="85"/>
      <c r="K50" s="85"/>
      <c r="L50" s="49"/>
    </row>
    <row r="51" spans="1:12" ht="12.75">
      <c r="A51" s="221"/>
      <c r="B51" s="233"/>
      <c r="C51" s="221"/>
      <c r="D51" s="118"/>
      <c r="E51" s="83"/>
      <c r="F51" s="76"/>
      <c r="G51" s="85"/>
      <c r="H51" s="85"/>
      <c r="I51" s="85"/>
      <c r="J51" s="85"/>
      <c r="K51" s="85"/>
      <c r="L51" s="49"/>
    </row>
    <row r="52" spans="1:12" ht="12.75">
      <c r="A52" s="221"/>
      <c r="B52" s="233"/>
      <c r="C52" s="221"/>
      <c r="D52" s="118"/>
      <c r="E52" s="83"/>
      <c r="F52" s="76"/>
      <c r="G52" s="85"/>
      <c r="H52" s="85"/>
      <c r="I52" s="85"/>
      <c r="J52" s="85"/>
      <c r="K52" s="85"/>
      <c r="L52" s="49"/>
    </row>
    <row r="53" spans="1:12" ht="12.75">
      <c r="A53" s="221"/>
      <c r="B53" s="233"/>
      <c r="C53" s="221"/>
      <c r="D53" s="118"/>
      <c r="E53" s="83"/>
      <c r="F53" s="76"/>
      <c r="G53" s="85"/>
      <c r="H53" s="85"/>
      <c r="I53" s="85"/>
      <c r="J53" s="85"/>
      <c r="K53" s="85"/>
      <c r="L53" s="49"/>
    </row>
    <row r="54" spans="1:12" ht="12.75">
      <c r="A54" s="221"/>
      <c r="B54" s="233"/>
      <c r="C54" s="221"/>
      <c r="D54" s="118"/>
      <c r="E54" s="83"/>
      <c r="F54" s="76"/>
      <c r="G54" s="85"/>
      <c r="H54" s="85"/>
      <c r="I54" s="85"/>
      <c r="J54" s="85"/>
      <c r="K54" s="85"/>
      <c r="L54" s="49"/>
    </row>
    <row r="55" spans="1:12" ht="12.75">
      <c r="A55" s="221"/>
      <c r="B55" s="233"/>
      <c r="C55" s="221"/>
      <c r="D55" s="118"/>
      <c r="E55" s="83"/>
      <c r="F55" s="76"/>
      <c r="G55" s="85"/>
      <c r="H55" s="85"/>
      <c r="I55" s="85"/>
      <c r="J55" s="85"/>
      <c r="K55" s="85"/>
      <c r="L55" s="49"/>
    </row>
    <row r="56" spans="1:12" ht="12.75">
      <c r="A56" s="221"/>
      <c r="B56" s="233"/>
      <c r="C56" s="221"/>
      <c r="D56" s="118"/>
      <c r="E56" s="83"/>
      <c r="F56" s="76"/>
      <c r="G56" s="85"/>
      <c r="H56" s="85"/>
      <c r="I56" s="85"/>
      <c r="J56" s="85"/>
      <c r="K56" s="85"/>
      <c r="L56" s="49"/>
    </row>
    <row r="57" spans="1:12" ht="12.75">
      <c r="A57" s="221"/>
      <c r="B57" s="233"/>
      <c r="C57" s="221"/>
      <c r="D57" s="118"/>
      <c r="E57" s="83"/>
      <c r="F57" s="76"/>
      <c r="G57" s="85"/>
      <c r="H57" s="85"/>
      <c r="I57" s="85"/>
      <c r="J57" s="85"/>
      <c r="K57" s="85"/>
      <c r="L57" s="49"/>
    </row>
    <row r="58" spans="1:12" ht="12.75">
      <c r="A58" s="221"/>
      <c r="B58" s="233"/>
      <c r="C58" s="221"/>
      <c r="D58" s="118"/>
      <c r="E58" s="83"/>
      <c r="F58" s="76"/>
      <c r="G58" s="85"/>
      <c r="H58" s="85"/>
      <c r="I58" s="85"/>
      <c r="J58" s="85"/>
      <c r="K58" s="85"/>
      <c r="L58" s="49"/>
    </row>
    <row r="59" spans="1:12" ht="12.75">
      <c r="A59" s="221"/>
      <c r="B59" s="233"/>
      <c r="C59" s="221"/>
      <c r="D59" s="118"/>
      <c r="E59" s="83"/>
      <c r="F59" s="76"/>
      <c r="G59" s="85"/>
      <c r="H59" s="85"/>
      <c r="I59" s="85"/>
      <c r="J59" s="85"/>
      <c r="K59" s="85"/>
      <c r="L59" s="49"/>
    </row>
    <row r="60" spans="1:12" ht="12.75">
      <c r="A60" s="221"/>
      <c r="B60" s="233"/>
      <c r="C60" s="221"/>
      <c r="D60" s="118"/>
      <c r="E60" s="83"/>
      <c r="F60" s="76"/>
      <c r="G60" s="85"/>
      <c r="H60" s="85"/>
      <c r="I60" s="85"/>
      <c r="J60" s="85"/>
      <c r="K60" s="85"/>
      <c r="L60" s="49"/>
    </row>
    <row r="61" spans="2:14" ht="12.75">
      <c r="B61" s="203"/>
      <c r="C61" s="222"/>
      <c r="D61" s="87"/>
      <c r="E61" s="77"/>
      <c r="F61" s="77"/>
      <c r="G61" s="77"/>
      <c r="H61" s="77"/>
      <c r="I61" s="86"/>
      <c r="J61" s="86"/>
      <c r="K61" s="86"/>
      <c r="L61" s="66"/>
      <c r="M61" s="84"/>
      <c r="N61" s="84"/>
    </row>
    <row r="62" spans="2:14" ht="12.75">
      <c r="B62" s="222"/>
      <c r="C62" s="222"/>
      <c r="D62" s="64"/>
      <c r="E62" s="57"/>
      <c r="F62" s="57"/>
      <c r="G62" s="57"/>
      <c r="H62" s="57"/>
      <c r="I62" s="86"/>
      <c r="J62" s="86"/>
      <c r="K62" s="86"/>
      <c r="L62" s="66"/>
      <c r="M62" s="84"/>
      <c r="N62" s="84"/>
    </row>
    <row r="63" spans="2:14" ht="12.75">
      <c r="B63" s="222"/>
      <c r="C63" s="222"/>
      <c r="D63" s="64"/>
      <c r="E63" s="77"/>
      <c r="F63" s="77"/>
      <c r="G63" s="77"/>
      <c r="H63" s="77"/>
      <c r="I63" s="86"/>
      <c r="J63" s="86"/>
      <c r="K63" s="86"/>
      <c r="L63" s="66"/>
      <c r="M63" s="84"/>
      <c r="N63" s="84"/>
    </row>
    <row r="64" spans="2:14" ht="12.75">
      <c r="B64" s="222"/>
      <c r="C64" s="222"/>
      <c r="D64" s="88"/>
      <c r="E64" s="57"/>
      <c r="F64" s="57"/>
      <c r="G64" s="57"/>
      <c r="H64" s="57"/>
      <c r="I64" s="86"/>
      <c r="J64" s="86"/>
      <c r="K64" s="86"/>
      <c r="L64" s="66"/>
      <c r="M64" s="84"/>
      <c r="N64" s="84"/>
    </row>
    <row r="65" spans="2:14" ht="12.75">
      <c r="B65" s="222"/>
      <c r="C65" s="224"/>
      <c r="D65" s="64"/>
      <c r="E65" s="77"/>
      <c r="F65" s="77"/>
      <c r="G65" s="77"/>
      <c r="H65" s="77"/>
      <c r="I65" s="89"/>
      <c r="J65" s="90"/>
      <c r="K65" s="90"/>
      <c r="L65" s="91"/>
      <c r="M65" s="84"/>
      <c r="N65" s="84"/>
    </row>
    <row r="66" spans="2:14" ht="12.75">
      <c r="B66" s="222"/>
      <c r="C66" s="203"/>
      <c r="D66" s="64"/>
      <c r="E66" s="77"/>
      <c r="F66" s="77"/>
      <c r="G66" s="77"/>
      <c r="H66" s="77"/>
      <c r="I66" s="92"/>
      <c r="J66" s="86"/>
      <c r="K66" s="86"/>
      <c r="L66" s="66"/>
      <c r="M66" s="84"/>
      <c r="N66" s="84"/>
    </row>
    <row r="67" spans="2:14" ht="12.75">
      <c r="B67" s="222"/>
      <c r="C67" s="224"/>
      <c r="D67" s="93"/>
      <c r="E67" s="77"/>
      <c r="F67" s="77"/>
      <c r="G67" s="77"/>
      <c r="H67" s="77"/>
      <c r="I67" s="92"/>
      <c r="J67" s="86"/>
      <c r="K67" s="86"/>
      <c r="L67" s="66"/>
      <c r="M67" s="84"/>
      <c r="N67" s="84"/>
    </row>
    <row r="68" spans="2:12" ht="12.75">
      <c r="B68" s="203"/>
      <c r="C68" s="224"/>
      <c r="D68" s="93"/>
      <c r="E68" s="77"/>
      <c r="F68" s="77"/>
      <c r="G68" s="77"/>
      <c r="H68" s="77"/>
      <c r="I68" s="92"/>
      <c r="J68" s="86"/>
      <c r="K68" s="86"/>
      <c r="L68" s="66"/>
    </row>
    <row r="69" spans="2:12" ht="12.75">
      <c r="B69" s="203"/>
      <c r="C69" s="224"/>
      <c r="D69" s="93"/>
      <c r="E69" s="77"/>
      <c r="F69" s="77"/>
      <c r="G69" s="77"/>
      <c r="H69" s="77"/>
      <c r="I69" s="92"/>
      <c r="J69" s="86"/>
      <c r="K69" s="86"/>
      <c r="L69" s="66"/>
    </row>
    <row r="70" spans="2:12" ht="12.75">
      <c r="B70" s="222"/>
      <c r="C70" s="224"/>
      <c r="D70" s="93"/>
      <c r="E70" s="77"/>
      <c r="F70" s="77"/>
      <c r="G70" s="77"/>
      <c r="H70" s="77"/>
      <c r="I70" s="92"/>
      <c r="J70" s="86"/>
      <c r="K70" s="86"/>
      <c r="L70" s="66"/>
    </row>
    <row r="71" ht="12.75">
      <c r="L71" s="66"/>
    </row>
    <row r="72" spans="2:13" ht="12.75">
      <c r="B72" s="222"/>
      <c r="C72" s="224"/>
      <c r="D72" s="95"/>
      <c r="E72" s="77"/>
      <c r="F72" s="77"/>
      <c r="G72" s="77"/>
      <c r="H72" s="77"/>
      <c r="I72" s="92"/>
      <c r="J72" s="86"/>
      <c r="K72" s="86"/>
      <c r="L72" s="66"/>
      <c r="M72" s="63"/>
    </row>
    <row r="73" spans="2:13" ht="12.75">
      <c r="B73" s="222"/>
      <c r="C73" s="224"/>
      <c r="D73" s="96"/>
      <c r="E73" s="77"/>
      <c r="F73" s="77"/>
      <c r="G73" s="77"/>
      <c r="H73" s="77"/>
      <c r="I73" s="92"/>
      <c r="J73" s="86"/>
      <c r="K73" s="86"/>
      <c r="L73" s="66"/>
      <c r="M73" s="63"/>
    </row>
    <row r="74" spans="2:13" ht="12.75">
      <c r="B74" s="203"/>
      <c r="C74" s="224"/>
      <c r="D74" s="97"/>
      <c r="E74" s="98"/>
      <c r="F74" s="98"/>
      <c r="G74" s="98"/>
      <c r="H74" s="98"/>
      <c r="I74" s="99"/>
      <c r="J74" s="100"/>
      <c r="K74" s="100"/>
      <c r="L74" s="101"/>
      <c r="M74" s="63"/>
    </row>
    <row r="75" spans="2:12" ht="12.75">
      <c r="B75" s="203"/>
      <c r="C75" s="224"/>
      <c r="D75" s="93"/>
      <c r="E75" s="77"/>
      <c r="F75" s="77"/>
      <c r="G75" s="77"/>
      <c r="H75" s="77"/>
      <c r="I75" s="102"/>
      <c r="J75" s="103"/>
      <c r="K75" s="103"/>
      <c r="L75" s="104"/>
    </row>
    <row r="76" spans="2:13" ht="12.75">
      <c r="B76" s="203"/>
      <c r="C76" s="224"/>
      <c r="D76" s="93"/>
      <c r="E76" s="77"/>
      <c r="F76" s="77"/>
      <c r="G76" s="77"/>
      <c r="H76" s="77"/>
      <c r="I76" s="102"/>
      <c r="J76" s="103"/>
      <c r="K76" s="103"/>
      <c r="L76" s="104"/>
      <c r="M76" s="63"/>
    </row>
    <row r="77" spans="2:13" ht="12.75">
      <c r="B77" s="203"/>
      <c r="C77" s="205"/>
      <c r="D77" s="93"/>
      <c r="E77" s="77"/>
      <c r="F77" s="77"/>
      <c r="G77" s="77"/>
      <c r="H77" s="77"/>
      <c r="I77" s="77"/>
      <c r="J77" s="57"/>
      <c r="K77" s="57"/>
      <c r="L77" s="64"/>
      <c r="M77" s="63"/>
    </row>
    <row r="78" spans="2:13" ht="12.75">
      <c r="B78" s="222"/>
      <c r="C78" s="224"/>
      <c r="D78" s="93"/>
      <c r="E78" s="77"/>
      <c r="F78" s="77"/>
      <c r="G78" s="77"/>
      <c r="H78" s="77"/>
      <c r="I78" s="102"/>
      <c r="J78" s="103"/>
      <c r="K78" s="103"/>
      <c r="L78" s="104"/>
      <c r="M78" s="63"/>
    </row>
    <row r="79" spans="2:13" ht="12.75">
      <c r="B79" s="203"/>
      <c r="C79" s="203"/>
      <c r="D79" s="64"/>
      <c r="E79" s="57"/>
      <c r="F79" s="57"/>
      <c r="G79" s="57"/>
      <c r="H79" s="57"/>
      <c r="I79" s="57"/>
      <c r="J79" s="57"/>
      <c r="K79" s="57"/>
      <c r="L79" s="64"/>
      <c r="M79" s="63"/>
    </row>
    <row r="80" spans="2:13" ht="12.75">
      <c r="B80" s="203"/>
      <c r="C80" s="203"/>
      <c r="D80" s="64"/>
      <c r="E80" s="57"/>
      <c r="F80" s="57"/>
      <c r="G80" s="57"/>
      <c r="H80" s="57"/>
      <c r="I80" s="57"/>
      <c r="J80" s="57"/>
      <c r="K80" s="57"/>
      <c r="L80" s="64"/>
      <c r="M80" s="63"/>
    </row>
    <row r="81" spans="2:13" ht="12.75">
      <c r="B81" s="203"/>
      <c r="C81" s="224"/>
      <c r="D81" s="93"/>
      <c r="E81" s="77"/>
      <c r="F81" s="77"/>
      <c r="G81" s="77"/>
      <c r="H81" s="77"/>
      <c r="I81" s="102"/>
      <c r="J81" s="102"/>
      <c r="K81" s="102"/>
      <c r="L81" s="105"/>
      <c r="M81" s="106"/>
    </row>
    <row r="82" spans="2:13" ht="12.75">
      <c r="B82" s="222"/>
      <c r="C82" s="224"/>
      <c r="D82" s="93"/>
      <c r="E82" s="77"/>
      <c r="F82" s="77"/>
      <c r="G82" s="77"/>
      <c r="H82" s="77"/>
      <c r="I82" s="102"/>
      <c r="J82" s="102"/>
      <c r="K82" s="102"/>
      <c r="L82" s="105"/>
      <c r="M82" s="106"/>
    </row>
    <row r="83" spans="2:13" ht="12.75">
      <c r="B83" s="222"/>
      <c r="C83" s="224"/>
      <c r="D83" s="96"/>
      <c r="E83" s="77"/>
      <c r="F83" s="77"/>
      <c r="G83" s="77"/>
      <c r="H83" s="77"/>
      <c r="I83" s="102"/>
      <c r="J83" s="102"/>
      <c r="K83" s="102"/>
      <c r="L83" s="105"/>
      <c r="M83" s="106"/>
    </row>
    <row r="84" spans="2:13" ht="12.75">
      <c r="B84" s="222"/>
      <c r="C84" s="222"/>
      <c r="D84" s="64"/>
      <c r="E84" s="57"/>
      <c r="F84" s="57"/>
      <c r="G84" s="57"/>
      <c r="H84" s="57"/>
      <c r="I84" s="103"/>
      <c r="J84" s="103"/>
      <c r="K84" s="103"/>
      <c r="L84" s="107"/>
      <c r="M84" s="108"/>
    </row>
    <row r="85" spans="2:13" ht="12.75">
      <c r="B85" s="222"/>
      <c r="C85" s="222"/>
      <c r="D85" s="64"/>
      <c r="E85" s="57"/>
      <c r="F85" s="57"/>
      <c r="G85" s="57"/>
      <c r="H85" s="57"/>
      <c r="I85" s="103"/>
      <c r="J85" s="103"/>
      <c r="K85" s="103"/>
      <c r="L85" s="107"/>
      <c r="M85" s="108"/>
    </row>
    <row r="86" spans="2:13" ht="12.75">
      <c r="B86" s="203"/>
      <c r="C86" s="222"/>
      <c r="D86" s="64"/>
      <c r="E86" s="57"/>
      <c r="F86" s="57"/>
      <c r="G86" s="57"/>
      <c r="H86" s="57"/>
      <c r="I86" s="103"/>
      <c r="J86" s="103"/>
      <c r="K86" s="103"/>
      <c r="L86" s="107"/>
      <c r="M86" s="108"/>
    </row>
    <row r="87" ht="12.75">
      <c r="M87" s="108"/>
    </row>
    <row r="88" spans="2:13" ht="12.75">
      <c r="B88" s="222"/>
      <c r="C88" s="222"/>
      <c r="D88" s="87"/>
      <c r="E88" s="57"/>
      <c r="F88" s="57"/>
      <c r="G88" s="57"/>
      <c r="H88" s="57"/>
      <c r="I88" s="103"/>
      <c r="J88" s="103"/>
      <c r="K88" s="103"/>
      <c r="L88" s="107"/>
      <c r="M88" s="108"/>
    </row>
    <row r="89" spans="2:13" ht="12.75">
      <c r="B89" s="222"/>
      <c r="C89" s="222"/>
      <c r="D89" s="64"/>
      <c r="E89" s="57"/>
      <c r="F89" s="57"/>
      <c r="G89" s="57"/>
      <c r="H89" s="57"/>
      <c r="I89" s="103"/>
      <c r="J89" s="103"/>
      <c r="K89" s="103"/>
      <c r="L89" s="107"/>
      <c r="M89" s="108"/>
    </row>
    <row r="90" spans="2:13" ht="12.75">
      <c r="B90" s="222"/>
      <c r="C90" s="222"/>
      <c r="D90" s="64"/>
      <c r="E90" s="57"/>
      <c r="F90" s="57"/>
      <c r="G90" s="57"/>
      <c r="H90" s="57"/>
      <c r="I90" s="103"/>
      <c r="J90" s="103"/>
      <c r="K90" s="103"/>
      <c r="L90" s="107"/>
      <c r="M90" s="108"/>
    </row>
    <row r="91" spans="2:13" ht="12.75">
      <c r="B91" s="222"/>
      <c r="C91" s="222"/>
      <c r="D91" s="64"/>
      <c r="E91" s="57"/>
      <c r="F91" s="57"/>
      <c r="G91" s="57"/>
      <c r="H91" s="57"/>
      <c r="I91" s="103"/>
      <c r="J91" s="103"/>
      <c r="K91" s="103"/>
      <c r="L91" s="107"/>
      <c r="M91" s="108"/>
    </row>
    <row r="92" spans="2:13" ht="12.75">
      <c r="B92" s="222"/>
      <c r="C92" s="222"/>
      <c r="D92" s="88"/>
      <c r="E92" s="50"/>
      <c r="F92" s="50"/>
      <c r="G92" s="50"/>
      <c r="H92" s="50"/>
      <c r="I92" s="103"/>
      <c r="J92" s="103"/>
      <c r="K92" s="103"/>
      <c r="L92" s="107"/>
      <c r="M92" s="108"/>
    </row>
    <row r="93" spans="2:13" ht="12.75">
      <c r="B93" s="222"/>
      <c r="C93" s="222"/>
      <c r="D93" s="64"/>
      <c r="E93" s="57"/>
      <c r="F93" s="57"/>
      <c r="G93" s="57"/>
      <c r="H93" s="57"/>
      <c r="I93" s="103"/>
      <c r="J93" s="103"/>
      <c r="K93" s="103"/>
      <c r="L93" s="107"/>
      <c r="M93" s="108"/>
    </row>
    <row r="94" spans="2:13" ht="12.75">
      <c r="B94" s="203"/>
      <c r="C94" s="222"/>
      <c r="D94" s="64"/>
      <c r="E94" s="57"/>
      <c r="F94" s="57"/>
      <c r="G94" s="57"/>
      <c r="H94" s="57"/>
      <c r="I94" s="57"/>
      <c r="J94" s="57"/>
      <c r="K94" s="57"/>
      <c r="L94" s="64"/>
      <c r="M94" s="108"/>
    </row>
    <row r="95" spans="2:13" ht="12.75">
      <c r="B95" s="222"/>
      <c r="C95" s="222"/>
      <c r="D95" s="64"/>
      <c r="E95" s="57"/>
      <c r="F95" s="57"/>
      <c r="G95" s="57"/>
      <c r="H95" s="57"/>
      <c r="I95" s="103"/>
      <c r="J95" s="103"/>
      <c r="K95" s="103"/>
      <c r="L95" s="107"/>
      <c r="M95" s="110"/>
    </row>
    <row r="96" spans="2:13" ht="12.75">
      <c r="B96" s="222"/>
      <c r="C96" s="222"/>
      <c r="D96" s="88"/>
      <c r="E96" s="50"/>
      <c r="F96" s="50"/>
      <c r="G96" s="50"/>
      <c r="H96" s="50"/>
      <c r="I96" s="103"/>
      <c r="J96" s="103"/>
      <c r="K96" s="103"/>
      <c r="L96" s="107"/>
      <c r="M96" s="110"/>
    </row>
    <row r="97" spans="2:13" ht="12.75">
      <c r="B97" s="203"/>
      <c r="C97" s="203"/>
      <c r="D97" s="64"/>
      <c r="E97" s="57"/>
      <c r="F97" s="57"/>
      <c r="G97" s="57"/>
      <c r="H97" s="57"/>
      <c r="I97" s="103"/>
      <c r="J97" s="103"/>
      <c r="K97" s="103"/>
      <c r="L97" s="107"/>
      <c r="M97" s="63"/>
    </row>
  </sheetData>
  <mergeCells count="7">
    <mergeCell ref="L1:M1"/>
    <mergeCell ref="B6:C6"/>
    <mergeCell ref="B1:K1"/>
    <mergeCell ref="B2:K2"/>
    <mergeCell ref="B3:K3"/>
    <mergeCell ref="B4:K4"/>
    <mergeCell ref="G6:K6"/>
  </mergeCells>
  <printOptions horizontalCentered="1"/>
  <pageMargins left="0.3937007874015748" right="0.3937007874015748" top="0.3937007874015748" bottom="0.7874015748031497" header="0.3937007874015748" footer="0.3937007874015748"/>
  <pageSetup fitToHeight="1" fitToWidth="1" orientation="portrait" paperSize="9" scale="89" r:id="rId1"/>
  <headerFooter alignWithMargins="0">
    <oddFooter>&amp;L&amp;F   &amp;D  &amp;T&amp;C&amp;"Arial,Gras"&amp;12Itinéraire définitif au 20/06/05&amp;R
Les communes en lettres
 majuscules sont des chefs-lieux 
de cantons, sous-préfectures
 ou préfectures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1:S87"/>
  <sheetViews>
    <sheetView zoomScaleSheetLayoutView="50" workbookViewId="0" topLeftCell="A10">
      <selection activeCell="E25" sqref="E25"/>
    </sheetView>
  </sheetViews>
  <sheetFormatPr defaultColWidth="11.421875" defaultRowHeight="12.75"/>
  <cols>
    <col min="1" max="1" width="6.7109375" style="223" customWidth="1"/>
    <col min="2" max="3" width="9.28125" style="206" customWidth="1"/>
    <col min="4" max="4" width="31.7109375" style="56" customWidth="1"/>
    <col min="5" max="6" width="6.7109375" style="94" customWidth="1"/>
    <col min="7" max="10" width="7.7109375" style="94" customWidth="1"/>
    <col min="11" max="11" width="7.7109375" style="157" customWidth="1"/>
    <col min="12" max="16384" width="8.57421875" style="56" customWidth="1"/>
  </cols>
  <sheetData>
    <row r="1" spans="1:19" ht="12.75">
      <c r="A1" s="217"/>
      <c r="B1" s="276" t="s">
        <v>0</v>
      </c>
      <c r="C1" s="277"/>
      <c r="D1" s="277"/>
      <c r="E1" s="277"/>
      <c r="F1" s="277"/>
      <c r="G1" s="277"/>
      <c r="H1" s="277"/>
      <c r="I1" s="277"/>
      <c r="J1" s="277"/>
      <c r="K1" s="277"/>
      <c r="L1" s="273" t="s">
        <v>36</v>
      </c>
      <c r="M1" s="273"/>
      <c r="N1" s="53">
        <v>0.041666666666666664</v>
      </c>
      <c r="O1" s="54">
        <v>16</v>
      </c>
      <c r="P1" s="54">
        <v>15</v>
      </c>
      <c r="Q1" s="54">
        <v>14</v>
      </c>
      <c r="R1" s="54">
        <v>13</v>
      </c>
      <c r="S1" s="55">
        <v>12</v>
      </c>
    </row>
    <row r="2" spans="1:19" ht="12.75">
      <c r="A2" s="218"/>
      <c r="B2" s="278" t="s">
        <v>71</v>
      </c>
      <c r="C2" s="279"/>
      <c r="D2" s="279"/>
      <c r="E2" s="279"/>
      <c r="F2" s="279"/>
      <c r="G2" s="279"/>
      <c r="H2" s="279"/>
      <c r="I2" s="279"/>
      <c r="J2" s="279"/>
      <c r="K2" s="279"/>
      <c r="L2" s="58"/>
      <c r="M2" s="52"/>
      <c r="N2" s="58"/>
      <c r="O2" s="58"/>
      <c r="P2" s="50"/>
      <c r="Q2" s="50"/>
      <c r="R2" s="50"/>
      <c r="S2" s="51"/>
    </row>
    <row r="3" spans="1:19" ht="12.75">
      <c r="A3" s="218"/>
      <c r="B3" s="278" t="s">
        <v>137</v>
      </c>
      <c r="C3" s="279"/>
      <c r="D3" s="279"/>
      <c r="E3" s="279"/>
      <c r="F3" s="279"/>
      <c r="G3" s="279"/>
      <c r="H3" s="279"/>
      <c r="I3" s="279"/>
      <c r="J3" s="279"/>
      <c r="K3" s="279"/>
      <c r="L3" s="60" t="s">
        <v>37</v>
      </c>
      <c r="M3" s="52">
        <v>1</v>
      </c>
      <c r="N3" s="58" t="s">
        <v>38</v>
      </c>
      <c r="O3" s="61">
        <f>($N$1/O1)</f>
        <v>0.0026041666666666665</v>
      </c>
      <c r="P3" s="61">
        <f>($N$1/P1)</f>
        <v>0.0027777777777777775</v>
      </c>
      <c r="Q3" s="61">
        <f>($N$1/Q1)</f>
        <v>0.002976190476190476</v>
      </c>
      <c r="R3" s="61">
        <f>($N$1/R1)</f>
        <v>0.003205128205128205</v>
      </c>
      <c r="S3" s="62">
        <f>($N$1/S1)</f>
        <v>0.003472222222222222</v>
      </c>
    </row>
    <row r="4" spans="1:12" ht="12.75">
      <c r="A4" s="218"/>
      <c r="B4" s="282" t="s">
        <v>67</v>
      </c>
      <c r="C4" s="283"/>
      <c r="D4" s="283"/>
      <c r="E4" s="283"/>
      <c r="F4" s="283"/>
      <c r="G4" s="283"/>
      <c r="H4" s="283"/>
      <c r="I4" s="283"/>
      <c r="J4" s="283"/>
      <c r="K4" s="283"/>
      <c r="L4" s="64"/>
    </row>
    <row r="5" spans="1:14" ht="12.75">
      <c r="A5" s="219"/>
      <c r="B5" s="207"/>
      <c r="C5" s="210"/>
      <c r="D5" s="242" t="s">
        <v>587</v>
      </c>
      <c r="E5" s="72"/>
      <c r="F5" s="72"/>
      <c r="G5" s="72"/>
      <c r="H5" s="243">
        <v>189</v>
      </c>
      <c r="I5" s="72" t="s">
        <v>1</v>
      </c>
      <c r="J5" s="72"/>
      <c r="K5" s="247"/>
      <c r="L5" s="66">
        <v>0.10416666666666667</v>
      </c>
      <c r="M5" s="66">
        <v>0.10416666666666667</v>
      </c>
      <c r="N5" s="56" t="s">
        <v>43</v>
      </c>
    </row>
    <row r="6" spans="1:14" ht="12.75">
      <c r="A6" s="239"/>
      <c r="B6" s="70" t="s">
        <v>1</v>
      </c>
      <c r="C6" s="69"/>
      <c r="D6" s="68" t="s">
        <v>2</v>
      </c>
      <c r="E6" s="68" t="s">
        <v>40</v>
      </c>
      <c r="F6" s="68" t="s">
        <v>3</v>
      </c>
      <c r="G6" s="284" t="s">
        <v>4</v>
      </c>
      <c r="H6" s="284"/>
      <c r="I6" s="284"/>
      <c r="J6" s="284"/>
      <c r="K6" s="284"/>
      <c r="L6" s="66">
        <v>0.4479166666666667</v>
      </c>
      <c r="M6" s="66">
        <v>0.4479166666666667</v>
      </c>
      <c r="N6" s="63" t="s">
        <v>44</v>
      </c>
    </row>
    <row r="7" spans="1:13" ht="12.75">
      <c r="A7" s="196" t="s">
        <v>142</v>
      </c>
      <c r="B7" s="195" t="s">
        <v>5</v>
      </c>
      <c r="C7" s="71" t="s">
        <v>6</v>
      </c>
      <c r="D7" s="244"/>
      <c r="E7" s="72" t="s">
        <v>41</v>
      </c>
      <c r="F7" s="72"/>
      <c r="G7" s="72" t="s">
        <v>39</v>
      </c>
      <c r="H7" s="72" t="s">
        <v>28</v>
      </c>
      <c r="I7" s="73" t="s">
        <v>7</v>
      </c>
      <c r="J7" s="73" t="s">
        <v>8</v>
      </c>
      <c r="K7" s="72" t="s">
        <v>9</v>
      </c>
      <c r="L7" s="57"/>
      <c r="M7" s="67"/>
    </row>
    <row r="8" spans="1:13" ht="12.75">
      <c r="A8" s="220"/>
      <c r="B8" s="233"/>
      <c r="C8" s="221"/>
      <c r="D8" s="120" t="s">
        <v>507</v>
      </c>
      <c r="E8" s="76"/>
      <c r="F8" s="68"/>
      <c r="G8" s="68"/>
      <c r="H8" s="112"/>
      <c r="I8" s="113"/>
      <c r="J8" s="113"/>
      <c r="K8" s="112"/>
      <c r="L8" s="77"/>
      <c r="M8" s="67"/>
    </row>
    <row r="9" spans="1:15" ht="12.75">
      <c r="A9" s="221"/>
      <c r="B9" s="233">
        <f>$H$5</f>
        <v>189</v>
      </c>
      <c r="C9" s="221"/>
      <c r="D9" s="118" t="s">
        <v>146</v>
      </c>
      <c r="E9" s="76" t="s">
        <v>203</v>
      </c>
      <c r="F9" s="76"/>
      <c r="G9" s="78">
        <f>$L$5</f>
        <v>0.10416666666666667</v>
      </c>
      <c r="H9" s="78">
        <f>$L$5</f>
        <v>0.10416666666666667</v>
      </c>
      <c r="I9" s="78">
        <f>$L$5</f>
        <v>0.10416666666666667</v>
      </c>
      <c r="J9" s="78">
        <f>$M$5</f>
        <v>0.10416666666666667</v>
      </c>
      <c r="K9" s="78">
        <f>$M$5</f>
        <v>0.10416666666666667</v>
      </c>
      <c r="L9" s="79"/>
      <c r="M9" s="67"/>
      <c r="N9" s="67"/>
      <c r="O9" s="67"/>
    </row>
    <row r="10" spans="1:15" ht="12.75">
      <c r="A10" s="221">
        <v>0</v>
      </c>
      <c r="B10" s="233">
        <f>$H$5</f>
        <v>189</v>
      </c>
      <c r="C10" s="221">
        <f>C8+A10</f>
        <v>0</v>
      </c>
      <c r="D10" s="248" t="s">
        <v>615</v>
      </c>
      <c r="E10" s="76" t="s">
        <v>203</v>
      </c>
      <c r="F10" s="76">
        <v>300</v>
      </c>
      <c r="G10" s="85">
        <f aca="true" t="shared" si="0" ref="G10:G18">SUM($G$9+$O$3*C10)</f>
        <v>0.10416666666666667</v>
      </c>
      <c r="H10" s="85">
        <f aca="true" t="shared" si="1" ref="H10:H18">SUM($H$9+$P$3*C10)</f>
        <v>0.10416666666666667</v>
      </c>
      <c r="I10" s="85">
        <f aca="true" t="shared" si="2" ref="I10:I18">SUM($I$9+$Q$3*C10)</f>
        <v>0.10416666666666667</v>
      </c>
      <c r="J10" s="85">
        <f aca="true" t="shared" si="3" ref="J10:J18">SUM($J$9+$R$3*C10)</f>
        <v>0.10416666666666667</v>
      </c>
      <c r="K10" s="85">
        <f aca="true" t="shared" si="4" ref="K10:K18">SUM($K$9+$S$3*C10)</f>
        <v>0.10416666666666667</v>
      </c>
      <c r="L10" s="79"/>
      <c r="M10" s="67"/>
      <c r="N10" s="67"/>
      <c r="O10" s="67"/>
    </row>
    <row r="11" spans="1:15" ht="12.75">
      <c r="A11" s="221">
        <v>2</v>
      </c>
      <c r="B11" s="233">
        <f>B9-A11</f>
        <v>187</v>
      </c>
      <c r="C11" s="221">
        <f>C9+A11</f>
        <v>2</v>
      </c>
      <c r="D11" s="118" t="s">
        <v>209</v>
      </c>
      <c r="E11" s="76" t="s">
        <v>203</v>
      </c>
      <c r="F11" s="76">
        <v>748</v>
      </c>
      <c r="G11" s="85">
        <f t="shared" si="0"/>
        <v>0.109375</v>
      </c>
      <c r="H11" s="85">
        <f t="shared" si="1"/>
        <v>0.10972222222222222</v>
      </c>
      <c r="I11" s="85">
        <f t="shared" si="2"/>
        <v>0.11011904761904762</v>
      </c>
      <c r="J11" s="85">
        <f t="shared" si="3"/>
        <v>0.11057692307692309</v>
      </c>
      <c r="K11" s="85">
        <f t="shared" si="4"/>
        <v>0.11111111111111112</v>
      </c>
      <c r="L11" s="79"/>
      <c r="M11" s="67"/>
      <c r="N11" s="67"/>
      <c r="O11" s="67"/>
    </row>
    <row r="12" spans="1:15" ht="12.75">
      <c r="A12" s="221">
        <v>8</v>
      </c>
      <c r="B12" s="233">
        <f aca="true" t="shared" si="5" ref="B12:B23">B11-A12</f>
        <v>179</v>
      </c>
      <c r="C12" s="221">
        <f aca="true" t="shared" si="6" ref="C12:C23">C11+A12</f>
        <v>10</v>
      </c>
      <c r="D12" s="162" t="s">
        <v>205</v>
      </c>
      <c r="E12" s="76" t="s">
        <v>204</v>
      </c>
      <c r="F12" s="76"/>
      <c r="G12" s="85">
        <f t="shared" si="0"/>
        <v>0.13020833333333334</v>
      </c>
      <c r="H12" s="85">
        <f t="shared" si="1"/>
        <v>0.13194444444444445</v>
      </c>
      <c r="I12" s="85">
        <f t="shared" si="2"/>
        <v>0.13392857142857142</v>
      </c>
      <c r="J12" s="85">
        <f t="shared" si="3"/>
        <v>0.13621794871794873</v>
      </c>
      <c r="K12" s="85">
        <f t="shared" si="4"/>
        <v>0.1388888888888889</v>
      </c>
      <c r="L12" s="79"/>
      <c r="M12" s="67"/>
      <c r="N12" s="67"/>
      <c r="O12" s="67"/>
    </row>
    <row r="13" spans="1:15" ht="12.75">
      <c r="A13" s="221">
        <v>1.5</v>
      </c>
      <c r="B13" s="233">
        <f t="shared" si="5"/>
        <v>177.5</v>
      </c>
      <c r="C13" s="221">
        <f t="shared" si="6"/>
        <v>11.5</v>
      </c>
      <c r="D13" s="162" t="s">
        <v>206</v>
      </c>
      <c r="E13" s="76" t="s">
        <v>58</v>
      </c>
      <c r="F13" s="76">
        <v>372</v>
      </c>
      <c r="G13" s="85">
        <f t="shared" si="0"/>
        <v>0.13411458333333334</v>
      </c>
      <c r="H13" s="85">
        <f t="shared" si="1"/>
        <v>0.13611111111111113</v>
      </c>
      <c r="I13" s="85">
        <f t="shared" si="2"/>
        <v>0.13839285714285715</v>
      </c>
      <c r="J13" s="85">
        <f t="shared" si="3"/>
        <v>0.14102564102564102</v>
      </c>
      <c r="K13" s="85">
        <f t="shared" si="4"/>
        <v>0.1440972222222222</v>
      </c>
      <c r="L13" s="79"/>
      <c r="M13" s="67"/>
      <c r="N13" s="67"/>
      <c r="O13" s="67"/>
    </row>
    <row r="14" spans="1:15" ht="12.75">
      <c r="A14" s="221">
        <v>8.5</v>
      </c>
      <c r="B14" s="233">
        <f t="shared" si="5"/>
        <v>169</v>
      </c>
      <c r="C14" s="221">
        <f t="shared" si="6"/>
        <v>20</v>
      </c>
      <c r="D14" s="118" t="s">
        <v>616</v>
      </c>
      <c r="E14" s="76" t="s">
        <v>208</v>
      </c>
      <c r="F14" s="76">
        <v>825</v>
      </c>
      <c r="G14" s="85">
        <f t="shared" si="0"/>
        <v>0.15625</v>
      </c>
      <c r="H14" s="85">
        <f t="shared" si="1"/>
        <v>0.1597222222222222</v>
      </c>
      <c r="I14" s="85">
        <f t="shared" si="2"/>
        <v>0.1636904761904762</v>
      </c>
      <c r="J14" s="85">
        <f t="shared" si="3"/>
        <v>0.16826923076923078</v>
      </c>
      <c r="K14" s="85">
        <f t="shared" si="4"/>
        <v>0.1736111111111111</v>
      </c>
      <c r="L14" s="79"/>
      <c r="M14" s="67"/>
      <c r="N14" s="67"/>
      <c r="O14" s="67"/>
    </row>
    <row r="15" spans="1:15" ht="12.75">
      <c r="A15" s="221">
        <v>6</v>
      </c>
      <c r="B15" s="233">
        <f t="shared" si="5"/>
        <v>163</v>
      </c>
      <c r="C15" s="221">
        <f t="shared" si="6"/>
        <v>26</v>
      </c>
      <c r="D15" s="162" t="s">
        <v>207</v>
      </c>
      <c r="E15" s="76" t="s">
        <v>208</v>
      </c>
      <c r="F15" s="76">
        <v>1424</v>
      </c>
      <c r="G15" s="85">
        <f t="shared" si="0"/>
        <v>0.171875</v>
      </c>
      <c r="H15" s="85">
        <f t="shared" si="1"/>
        <v>0.17638888888888887</v>
      </c>
      <c r="I15" s="85">
        <f t="shared" si="2"/>
        <v>0.18154761904761907</v>
      </c>
      <c r="J15" s="85">
        <f t="shared" si="3"/>
        <v>0.1875</v>
      </c>
      <c r="K15" s="85">
        <f t="shared" si="4"/>
        <v>0.19444444444444445</v>
      </c>
      <c r="L15" s="79"/>
      <c r="M15" s="67"/>
      <c r="N15" s="67"/>
      <c r="O15" s="67"/>
    </row>
    <row r="16" spans="1:15" ht="12.75">
      <c r="A16" s="221">
        <v>7</v>
      </c>
      <c r="B16" s="233">
        <f t="shared" si="5"/>
        <v>156</v>
      </c>
      <c r="C16" s="221">
        <f t="shared" si="6"/>
        <v>33</v>
      </c>
      <c r="D16" s="118" t="s">
        <v>210</v>
      </c>
      <c r="E16" s="76" t="s">
        <v>211</v>
      </c>
      <c r="F16" s="76">
        <v>1266</v>
      </c>
      <c r="G16" s="85">
        <f t="shared" si="0"/>
        <v>0.19010416666666669</v>
      </c>
      <c r="H16" s="85">
        <f t="shared" si="1"/>
        <v>0.19583333333333333</v>
      </c>
      <c r="I16" s="85">
        <f t="shared" si="2"/>
        <v>0.20238095238095238</v>
      </c>
      <c r="J16" s="85">
        <f t="shared" si="3"/>
        <v>0.20993589743589744</v>
      </c>
      <c r="K16" s="85">
        <f t="shared" si="4"/>
        <v>0.21875</v>
      </c>
      <c r="L16" s="79"/>
      <c r="M16" s="67"/>
      <c r="N16" s="67"/>
      <c r="O16" s="67"/>
    </row>
    <row r="17" spans="1:15" ht="12.75">
      <c r="A17" s="221">
        <v>4.5</v>
      </c>
      <c r="B17" s="233">
        <f t="shared" si="5"/>
        <v>151.5</v>
      </c>
      <c r="C17" s="221">
        <f t="shared" si="6"/>
        <v>37.5</v>
      </c>
      <c r="D17" s="162" t="s">
        <v>212</v>
      </c>
      <c r="E17" s="76" t="s">
        <v>211</v>
      </c>
      <c r="F17" s="76">
        <v>1180</v>
      </c>
      <c r="G17" s="85">
        <f t="shared" si="0"/>
        <v>0.20182291666666669</v>
      </c>
      <c r="H17" s="85">
        <f t="shared" si="1"/>
        <v>0.20833333333333331</v>
      </c>
      <c r="I17" s="85">
        <f t="shared" si="2"/>
        <v>0.21577380952380953</v>
      </c>
      <c r="J17" s="85">
        <f t="shared" si="3"/>
        <v>0.22435897435897434</v>
      </c>
      <c r="K17" s="85">
        <f t="shared" si="4"/>
        <v>0.234375</v>
      </c>
      <c r="L17" s="79"/>
      <c r="M17" s="67"/>
      <c r="N17" s="67"/>
      <c r="O17" s="67"/>
    </row>
    <row r="18" spans="1:15" ht="12.75">
      <c r="A18" s="221">
        <v>4.5</v>
      </c>
      <c r="B18" s="233">
        <f t="shared" si="5"/>
        <v>147</v>
      </c>
      <c r="C18" s="221">
        <f t="shared" si="6"/>
        <v>42</v>
      </c>
      <c r="D18" s="118" t="s">
        <v>213</v>
      </c>
      <c r="E18" s="76" t="s">
        <v>211</v>
      </c>
      <c r="F18" s="76">
        <v>1186</v>
      </c>
      <c r="G18" s="85">
        <f t="shared" si="0"/>
        <v>0.21354166666666669</v>
      </c>
      <c r="H18" s="85">
        <f t="shared" si="1"/>
        <v>0.22083333333333333</v>
      </c>
      <c r="I18" s="85">
        <f t="shared" si="2"/>
        <v>0.22916666666666669</v>
      </c>
      <c r="J18" s="85">
        <f t="shared" si="3"/>
        <v>0.23878205128205127</v>
      </c>
      <c r="K18" s="85">
        <f t="shared" si="4"/>
        <v>0.25</v>
      </c>
      <c r="M18" s="67"/>
      <c r="N18" s="67"/>
      <c r="O18" s="67"/>
    </row>
    <row r="19" spans="1:15" ht="12.75">
      <c r="A19" s="221">
        <v>3</v>
      </c>
      <c r="B19" s="233">
        <f t="shared" si="5"/>
        <v>144</v>
      </c>
      <c r="C19" s="221">
        <f t="shared" si="6"/>
        <v>45</v>
      </c>
      <c r="D19" s="120" t="s">
        <v>522</v>
      </c>
      <c r="E19" s="76"/>
      <c r="F19" s="76"/>
      <c r="G19" s="85">
        <f aca="true" t="shared" si="7" ref="G19:G30">SUM($G$9+$O$3*C19)</f>
        <v>0.22135416666666669</v>
      </c>
      <c r="H19" s="85">
        <f aca="true" t="shared" si="8" ref="H19:H30">SUM($H$9+$P$3*C19)</f>
        <v>0.22916666666666666</v>
      </c>
      <c r="I19" s="85">
        <f aca="true" t="shared" si="9" ref="I19:I30">SUM($I$9+$Q$3*C19)</f>
        <v>0.23809523809523808</v>
      </c>
      <c r="J19" s="85">
        <f aca="true" t="shared" si="10" ref="J19:J30">SUM($J$9+$R$3*C19)</f>
        <v>0.2483974358974359</v>
      </c>
      <c r="K19" s="85">
        <f aca="true" t="shared" si="11" ref="K19:K30">SUM($K$9+$S$3*C19)</f>
        <v>0.2604166666666667</v>
      </c>
      <c r="M19" s="67"/>
      <c r="N19" s="67"/>
      <c r="O19" s="67"/>
    </row>
    <row r="20" spans="1:15" ht="12.75">
      <c r="A20" s="221">
        <v>10</v>
      </c>
      <c r="B20" s="233">
        <f t="shared" si="5"/>
        <v>134</v>
      </c>
      <c r="C20" s="221">
        <f t="shared" si="6"/>
        <v>55</v>
      </c>
      <c r="D20" s="162" t="s">
        <v>215</v>
      </c>
      <c r="E20" s="76" t="s">
        <v>214</v>
      </c>
      <c r="F20" s="76">
        <v>1258</v>
      </c>
      <c r="G20" s="85">
        <f t="shared" si="7"/>
        <v>0.24739583333333331</v>
      </c>
      <c r="H20" s="85">
        <f t="shared" si="8"/>
        <v>0.2569444444444444</v>
      </c>
      <c r="I20" s="85">
        <f t="shared" si="9"/>
        <v>0.26785714285714285</v>
      </c>
      <c r="J20" s="85">
        <f t="shared" si="10"/>
        <v>0.28044871794871795</v>
      </c>
      <c r="K20" s="85">
        <f t="shared" si="11"/>
        <v>0.2951388888888889</v>
      </c>
      <c r="M20" s="67"/>
      <c r="N20" s="67"/>
      <c r="O20" s="67"/>
    </row>
    <row r="21" spans="1:15" ht="12.75">
      <c r="A21" s="221">
        <v>13</v>
      </c>
      <c r="B21" s="233">
        <f t="shared" si="5"/>
        <v>121</v>
      </c>
      <c r="C21" s="221">
        <f t="shared" si="6"/>
        <v>68</v>
      </c>
      <c r="D21" s="120" t="s">
        <v>747</v>
      </c>
      <c r="E21" s="76" t="s">
        <v>746</v>
      </c>
      <c r="F21" s="76"/>
      <c r="G21" s="85">
        <f t="shared" si="7"/>
        <v>0.28125</v>
      </c>
      <c r="H21" s="85">
        <f t="shared" si="8"/>
        <v>0.2930555555555555</v>
      </c>
      <c r="I21" s="85">
        <f t="shared" si="9"/>
        <v>0.30654761904761907</v>
      </c>
      <c r="J21" s="85">
        <f t="shared" si="10"/>
        <v>0.32211538461538464</v>
      </c>
      <c r="K21" s="85">
        <f t="shared" si="11"/>
        <v>0.3402777777777778</v>
      </c>
      <c r="M21" s="67"/>
      <c r="N21" s="67"/>
      <c r="O21" s="67"/>
    </row>
    <row r="22" spans="1:15" ht="12.75">
      <c r="A22" s="221">
        <v>2</v>
      </c>
      <c r="B22" s="233">
        <f t="shared" si="5"/>
        <v>119</v>
      </c>
      <c r="C22" s="221">
        <f t="shared" si="6"/>
        <v>70</v>
      </c>
      <c r="D22" s="118" t="s">
        <v>750</v>
      </c>
      <c r="E22" s="76" t="s">
        <v>746</v>
      </c>
      <c r="F22" s="76">
        <v>1144</v>
      </c>
      <c r="G22" s="85">
        <f t="shared" si="7"/>
        <v>0.2864583333333333</v>
      </c>
      <c r="H22" s="85">
        <f t="shared" si="8"/>
        <v>0.2986111111111111</v>
      </c>
      <c r="I22" s="85">
        <f t="shared" si="9"/>
        <v>0.3125</v>
      </c>
      <c r="J22" s="85">
        <f t="shared" si="10"/>
        <v>0.328525641025641</v>
      </c>
      <c r="K22" s="85">
        <f t="shared" si="11"/>
        <v>0.3472222222222222</v>
      </c>
      <c r="M22" s="67"/>
      <c r="N22" s="67"/>
      <c r="O22" s="67"/>
    </row>
    <row r="23" spans="1:15" ht="12.75">
      <c r="A23" s="221">
        <v>6</v>
      </c>
      <c r="B23" s="233">
        <f t="shared" si="5"/>
        <v>113</v>
      </c>
      <c r="C23" s="221">
        <f t="shared" si="6"/>
        <v>76</v>
      </c>
      <c r="D23" s="162" t="s">
        <v>523</v>
      </c>
      <c r="E23" s="76" t="s">
        <v>251</v>
      </c>
      <c r="F23" s="76">
        <v>949</v>
      </c>
      <c r="G23" s="85">
        <f t="shared" si="7"/>
        <v>0.3020833333333333</v>
      </c>
      <c r="H23" s="85">
        <f t="shared" si="8"/>
        <v>0.31527777777777777</v>
      </c>
      <c r="I23" s="85">
        <f t="shared" si="9"/>
        <v>0.33035714285714285</v>
      </c>
      <c r="J23" s="85">
        <f t="shared" si="10"/>
        <v>0.34775641025641024</v>
      </c>
      <c r="K23" s="85">
        <f t="shared" si="11"/>
        <v>0.3680555555555556</v>
      </c>
      <c r="M23" s="67"/>
      <c r="N23" s="67"/>
      <c r="O23" s="67"/>
    </row>
    <row r="24" spans="1:15" ht="12.75">
      <c r="A24" s="221">
        <v>0</v>
      </c>
      <c r="B24" s="233">
        <f aca="true" t="shared" si="12" ref="B24:B29">B23-A24</f>
        <v>113</v>
      </c>
      <c r="C24" s="221">
        <f aca="true" t="shared" si="13" ref="C24:C29">C23+A24</f>
        <v>76</v>
      </c>
      <c r="D24" s="120" t="s">
        <v>522</v>
      </c>
      <c r="E24" s="76" t="s">
        <v>251</v>
      </c>
      <c r="F24" s="76"/>
      <c r="G24" s="85">
        <f t="shared" si="7"/>
        <v>0.3020833333333333</v>
      </c>
      <c r="H24" s="85">
        <f t="shared" si="8"/>
        <v>0.31527777777777777</v>
      </c>
      <c r="I24" s="85">
        <f t="shared" si="9"/>
        <v>0.33035714285714285</v>
      </c>
      <c r="J24" s="85">
        <f t="shared" si="10"/>
        <v>0.34775641025641024</v>
      </c>
      <c r="K24" s="85">
        <f t="shared" si="11"/>
        <v>0.3680555555555556</v>
      </c>
      <c r="M24" s="67"/>
      <c r="N24" s="67"/>
      <c r="O24" s="67"/>
    </row>
    <row r="25" spans="1:15" ht="12.75">
      <c r="A25" s="221">
        <v>4</v>
      </c>
      <c r="B25" s="233">
        <f t="shared" si="12"/>
        <v>109</v>
      </c>
      <c r="C25" s="221">
        <f t="shared" si="13"/>
        <v>80</v>
      </c>
      <c r="D25" s="162" t="s">
        <v>697</v>
      </c>
      <c r="E25" s="76" t="s">
        <v>216</v>
      </c>
      <c r="F25" s="76"/>
      <c r="G25" s="85">
        <f t="shared" si="7"/>
        <v>0.3125</v>
      </c>
      <c r="H25" s="85">
        <f t="shared" si="8"/>
        <v>0.3263888888888889</v>
      </c>
      <c r="I25" s="85">
        <f t="shared" si="9"/>
        <v>0.34226190476190477</v>
      </c>
      <c r="J25" s="85">
        <f t="shared" si="10"/>
        <v>0.3605769230769231</v>
      </c>
      <c r="K25" s="85">
        <f t="shared" si="11"/>
        <v>0.3819444444444445</v>
      </c>
      <c r="M25" s="67"/>
      <c r="N25" s="67"/>
      <c r="O25" s="67"/>
    </row>
    <row r="26" spans="1:15" ht="12.75">
      <c r="A26" s="221">
        <v>2.5</v>
      </c>
      <c r="B26" s="233">
        <f t="shared" si="12"/>
        <v>106.5</v>
      </c>
      <c r="C26" s="221">
        <f t="shared" si="13"/>
        <v>82.5</v>
      </c>
      <c r="D26" s="118" t="s">
        <v>218</v>
      </c>
      <c r="E26" s="76" t="s">
        <v>217</v>
      </c>
      <c r="F26" s="76"/>
      <c r="G26" s="85">
        <f t="shared" si="7"/>
        <v>0.3190104166666667</v>
      </c>
      <c r="H26" s="85">
        <f t="shared" si="8"/>
        <v>0.3333333333333333</v>
      </c>
      <c r="I26" s="85">
        <f t="shared" si="9"/>
        <v>0.34970238095238093</v>
      </c>
      <c r="J26" s="85">
        <f t="shared" si="10"/>
        <v>0.3685897435897436</v>
      </c>
      <c r="K26" s="85">
        <f t="shared" si="11"/>
        <v>0.390625</v>
      </c>
      <c r="L26" s="66"/>
      <c r="M26" s="67"/>
      <c r="N26" s="67"/>
      <c r="O26" s="67"/>
    </row>
    <row r="27" spans="1:15" ht="12.75">
      <c r="A27" s="221">
        <v>4.5</v>
      </c>
      <c r="B27" s="233">
        <f t="shared" si="12"/>
        <v>102</v>
      </c>
      <c r="C27" s="221">
        <f t="shared" si="13"/>
        <v>87</v>
      </c>
      <c r="D27" s="118" t="s">
        <v>751</v>
      </c>
      <c r="E27" s="76" t="s">
        <v>217</v>
      </c>
      <c r="F27" s="76">
        <v>694</v>
      </c>
      <c r="G27" s="85">
        <f t="shared" si="7"/>
        <v>0.3307291666666667</v>
      </c>
      <c r="H27" s="85">
        <f t="shared" si="8"/>
        <v>0.3458333333333333</v>
      </c>
      <c r="I27" s="85">
        <f t="shared" si="9"/>
        <v>0.3630952380952381</v>
      </c>
      <c r="J27" s="85">
        <f t="shared" si="10"/>
        <v>0.38301282051282054</v>
      </c>
      <c r="K27" s="85">
        <f t="shared" si="11"/>
        <v>0.40625</v>
      </c>
      <c r="L27" s="66"/>
      <c r="M27" s="67"/>
      <c r="N27" s="67"/>
      <c r="O27" s="67"/>
    </row>
    <row r="28" spans="1:15" ht="12.75">
      <c r="A28" s="221">
        <v>12.5</v>
      </c>
      <c r="B28" s="233">
        <f t="shared" si="12"/>
        <v>89.5</v>
      </c>
      <c r="C28" s="221">
        <f t="shared" si="13"/>
        <v>99.5</v>
      </c>
      <c r="D28" s="162" t="s">
        <v>617</v>
      </c>
      <c r="E28" s="76" t="s">
        <v>217</v>
      </c>
      <c r="F28" s="76"/>
      <c r="G28" s="85">
        <f t="shared" si="7"/>
        <v>0.36328125</v>
      </c>
      <c r="H28" s="85">
        <f t="shared" si="8"/>
        <v>0.38055555555555554</v>
      </c>
      <c r="I28" s="85">
        <f t="shared" si="9"/>
        <v>0.40029761904761907</v>
      </c>
      <c r="J28" s="85">
        <f t="shared" si="10"/>
        <v>0.4230769230769231</v>
      </c>
      <c r="K28" s="85">
        <f t="shared" si="11"/>
        <v>0.4496527777777778</v>
      </c>
      <c r="L28" s="66"/>
      <c r="M28" s="67"/>
      <c r="N28" s="67"/>
      <c r="O28" s="67"/>
    </row>
    <row r="29" spans="1:15" ht="12.75">
      <c r="A29" s="221">
        <v>3.5</v>
      </c>
      <c r="B29" s="233">
        <f t="shared" si="12"/>
        <v>86</v>
      </c>
      <c r="C29" s="221">
        <f t="shared" si="13"/>
        <v>103</v>
      </c>
      <c r="D29" s="118" t="s">
        <v>219</v>
      </c>
      <c r="E29" s="76" t="s">
        <v>220</v>
      </c>
      <c r="F29" s="76"/>
      <c r="G29" s="85">
        <f t="shared" si="7"/>
        <v>0.3723958333333333</v>
      </c>
      <c r="H29" s="85">
        <f t="shared" si="8"/>
        <v>0.3902777777777778</v>
      </c>
      <c r="I29" s="85">
        <f t="shared" si="9"/>
        <v>0.4107142857142857</v>
      </c>
      <c r="J29" s="85">
        <f t="shared" si="10"/>
        <v>0.4342948717948718</v>
      </c>
      <c r="K29" s="85">
        <f t="shared" si="11"/>
        <v>0.4618055555555556</v>
      </c>
      <c r="L29" s="66"/>
      <c r="M29" s="67"/>
      <c r="N29" s="67"/>
      <c r="O29" s="67"/>
    </row>
    <row r="30" spans="1:15" ht="12.75">
      <c r="A30" s="221">
        <v>1.5</v>
      </c>
      <c r="B30" s="233">
        <f>B29-A30</f>
        <v>84.5</v>
      </c>
      <c r="C30" s="221">
        <f>C29+A30</f>
        <v>104.5</v>
      </c>
      <c r="D30" s="248" t="s">
        <v>590</v>
      </c>
      <c r="E30" s="76"/>
      <c r="F30" s="76">
        <v>402</v>
      </c>
      <c r="G30" s="85">
        <f t="shared" si="7"/>
        <v>0.3763020833333333</v>
      </c>
      <c r="H30" s="85">
        <f t="shared" si="8"/>
        <v>0.39444444444444443</v>
      </c>
      <c r="I30" s="85">
        <f t="shared" si="9"/>
        <v>0.41517857142857145</v>
      </c>
      <c r="J30" s="85">
        <f t="shared" si="10"/>
        <v>0.4391025641025641</v>
      </c>
      <c r="K30" s="85">
        <f t="shared" si="11"/>
        <v>0.4670138888888889</v>
      </c>
      <c r="L30" s="66"/>
      <c r="M30" s="67"/>
      <c r="N30" s="67"/>
      <c r="O30" s="67"/>
    </row>
    <row r="31" spans="1:15" ht="12.75">
      <c r="A31" s="221"/>
      <c r="B31" s="233"/>
      <c r="C31" s="221"/>
      <c r="D31" s="245" t="s">
        <v>61</v>
      </c>
      <c r="E31" s="76"/>
      <c r="F31" s="76"/>
      <c r="G31" s="76"/>
      <c r="H31" s="85"/>
      <c r="I31" s="85"/>
      <c r="J31" s="85"/>
      <c r="K31" s="85"/>
      <c r="L31" s="66"/>
      <c r="M31" s="67"/>
      <c r="N31" s="67"/>
      <c r="O31" s="67"/>
    </row>
    <row r="32" spans="1:15" ht="12.75">
      <c r="A32" s="221">
        <v>0</v>
      </c>
      <c r="B32" s="233">
        <f>B30</f>
        <v>84.5</v>
      </c>
      <c r="C32" s="221">
        <f>C30</f>
        <v>104.5</v>
      </c>
      <c r="D32" s="248" t="s">
        <v>595</v>
      </c>
      <c r="E32" s="76" t="s">
        <v>217</v>
      </c>
      <c r="F32" s="76">
        <v>402</v>
      </c>
      <c r="G32" s="78">
        <f>$L$6</f>
        <v>0.4479166666666667</v>
      </c>
      <c r="H32" s="78">
        <f>$L$6</f>
        <v>0.4479166666666667</v>
      </c>
      <c r="I32" s="78">
        <f>$L$6</f>
        <v>0.4479166666666667</v>
      </c>
      <c r="J32" s="78">
        <f>$M$6</f>
        <v>0.4479166666666667</v>
      </c>
      <c r="K32" s="78">
        <f>$M$6</f>
        <v>0.4479166666666667</v>
      </c>
      <c r="L32" s="109">
        <f>A32</f>
        <v>0</v>
      </c>
      <c r="M32" s="67"/>
      <c r="N32" s="67"/>
      <c r="O32" s="67"/>
    </row>
    <row r="33" spans="1:15" ht="12.75">
      <c r="A33" s="221">
        <v>3</v>
      </c>
      <c r="B33" s="233">
        <f>B32-A33</f>
        <v>81.5</v>
      </c>
      <c r="C33" s="221">
        <f>C32+A33</f>
        <v>107.5</v>
      </c>
      <c r="D33" s="118" t="s">
        <v>528</v>
      </c>
      <c r="E33" s="76" t="s">
        <v>217</v>
      </c>
      <c r="F33" s="76"/>
      <c r="G33" s="85">
        <f aca="true" t="shared" si="14" ref="G33:G45">SUM($G$32+$O$3*L33)</f>
        <v>0.4557291666666667</v>
      </c>
      <c r="H33" s="85">
        <f aca="true" t="shared" si="15" ref="H33:H45">SUM($H$32+$P$3*L33)</f>
        <v>0.45625000000000004</v>
      </c>
      <c r="I33" s="85">
        <f aca="true" t="shared" si="16" ref="I33:I45">SUM($I$32+$Q$3*L33)</f>
        <v>0.45684523809523814</v>
      </c>
      <c r="J33" s="85">
        <f aca="true" t="shared" si="17" ref="J33:J45">SUM($J$32+$R$3*L33)</f>
        <v>0.4575320512820513</v>
      </c>
      <c r="K33" s="85">
        <f aca="true" t="shared" si="18" ref="K33:K45">SUM($K$32+$S$3*L33)</f>
        <v>0.45833333333333337</v>
      </c>
      <c r="L33" s="109">
        <f aca="true" t="shared" si="19" ref="L33:L45">L32+A33</f>
        <v>3</v>
      </c>
      <c r="M33" s="67"/>
      <c r="N33" s="67"/>
      <c r="O33" s="67"/>
    </row>
    <row r="34" spans="1:15" ht="12.75">
      <c r="A34" s="221">
        <v>7.5</v>
      </c>
      <c r="B34" s="233">
        <f aca="true" t="shared" si="20" ref="B34:B46">B33-A34</f>
        <v>74</v>
      </c>
      <c r="C34" s="221">
        <f aca="true" t="shared" si="21" ref="C34:C46">C33+A34</f>
        <v>115</v>
      </c>
      <c r="D34" s="118" t="s">
        <v>232</v>
      </c>
      <c r="E34" s="76" t="s">
        <v>217</v>
      </c>
      <c r="F34" s="76"/>
      <c r="G34" s="85">
        <f t="shared" si="14"/>
        <v>0.4752604166666667</v>
      </c>
      <c r="H34" s="85">
        <f t="shared" si="15"/>
        <v>0.47708333333333336</v>
      </c>
      <c r="I34" s="85">
        <f t="shared" si="16"/>
        <v>0.4791666666666667</v>
      </c>
      <c r="J34" s="85">
        <f t="shared" si="17"/>
        <v>0.48157051282051283</v>
      </c>
      <c r="K34" s="85">
        <f t="shared" si="18"/>
        <v>0.484375</v>
      </c>
      <c r="L34" s="109">
        <f t="shared" si="19"/>
        <v>10.5</v>
      </c>
      <c r="M34" s="67"/>
      <c r="N34" s="67"/>
      <c r="O34" s="67"/>
    </row>
    <row r="35" spans="1:15" ht="12.75">
      <c r="A35" s="221">
        <v>0</v>
      </c>
      <c r="B35" s="233">
        <f t="shared" si="20"/>
        <v>74</v>
      </c>
      <c r="C35" s="221">
        <f t="shared" si="21"/>
        <v>115</v>
      </c>
      <c r="D35" s="120" t="s">
        <v>344</v>
      </c>
      <c r="E35" s="76" t="s">
        <v>229</v>
      </c>
      <c r="F35" s="76"/>
      <c r="G35" s="85">
        <f t="shared" si="14"/>
        <v>0.4752604166666667</v>
      </c>
      <c r="H35" s="85">
        <f t="shared" si="15"/>
        <v>0.47708333333333336</v>
      </c>
      <c r="I35" s="85">
        <f t="shared" si="16"/>
        <v>0.4791666666666667</v>
      </c>
      <c r="J35" s="85">
        <f t="shared" si="17"/>
        <v>0.48157051282051283</v>
      </c>
      <c r="K35" s="85">
        <f t="shared" si="18"/>
        <v>0.484375</v>
      </c>
      <c r="L35" s="109">
        <f t="shared" si="19"/>
        <v>10.5</v>
      </c>
      <c r="M35" s="67"/>
      <c r="N35" s="67"/>
      <c r="O35" s="67"/>
    </row>
    <row r="36" spans="1:15" ht="12.75">
      <c r="A36" s="221">
        <v>8</v>
      </c>
      <c r="B36" s="233">
        <f t="shared" si="20"/>
        <v>66</v>
      </c>
      <c r="C36" s="221">
        <f t="shared" si="21"/>
        <v>123</v>
      </c>
      <c r="D36" s="118" t="s">
        <v>230</v>
      </c>
      <c r="E36" s="76" t="s">
        <v>231</v>
      </c>
      <c r="F36" s="76"/>
      <c r="G36" s="85">
        <f t="shared" si="14"/>
        <v>0.49609375</v>
      </c>
      <c r="H36" s="85">
        <f t="shared" si="15"/>
        <v>0.49930555555555556</v>
      </c>
      <c r="I36" s="85">
        <f t="shared" si="16"/>
        <v>0.5029761904761905</v>
      </c>
      <c r="J36" s="85">
        <f t="shared" si="17"/>
        <v>0.5072115384615384</v>
      </c>
      <c r="K36" s="85">
        <f t="shared" si="18"/>
        <v>0.5121527777777778</v>
      </c>
      <c r="L36" s="109">
        <f t="shared" si="19"/>
        <v>18.5</v>
      </c>
      <c r="M36" s="67"/>
      <c r="N36" s="67"/>
      <c r="O36" s="67"/>
    </row>
    <row r="37" spans="1:15" ht="12.75">
      <c r="A37" s="221">
        <v>6.5</v>
      </c>
      <c r="B37" s="233">
        <f t="shared" si="20"/>
        <v>59.5</v>
      </c>
      <c r="C37" s="221">
        <f t="shared" si="21"/>
        <v>129.5</v>
      </c>
      <c r="D37" s="162" t="s">
        <v>221</v>
      </c>
      <c r="E37" s="76" t="s">
        <v>231</v>
      </c>
      <c r="F37" s="76"/>
      <c r="G37" s="85">
        <f t="shared" si="14"/>
        <v>0.5130208333333334</v>
      </c>
      <c r="H37" s="85">
        <f t="shared" si="15"/>
        <v>0.5173611111111112</v>
      </c>
      <c r="I37" s="85">
        <f t="shared" si="16"/>
        <v>0.5223214285714286</v>
      </c>
      <c r="J37" s="85">
        <f t="shared" si="17"/>
        <v>0.5280448717948718</v>
      </c>
      <c r="K37" s="85">
        <f t="shared" si="18"/>
        <v>0.5347222222222222</v>
      </c>
      <c r="L37" s="109">
        <f t="shared" si="19"/>
        <v>25</v>
      </c>
      <c r="M37" s="67"/>
      <c r="N37" s="67"/>
      <c r="O37" s="67"/>
    </row>
    <row r="38" spans="1:15" ht="12.75">
      <c r="A38" s="221">
        <v>3</v>
      </c>
      <c r="B38" s="233">
        <f t="shared" si="20"/>
        <v>56.5</v>
      </c>
      <c r="C38" s="221">
        <f t="shared" si="21"/>
        <v>132.5</v>
      </c>
      <c r="D38" s="162" t="s">
        <v>222</v>
      </c>
      <c r="E38" s="76" t="s">
        <v>220</v>
      </c>
      <c r="F38" s="76"/>
      <c r="G38" s="85">
        <f t="shared" si="14"/>
        <v>0.5208333333333334</v>
      </c>
      <c r="H38" s="85">
        <f t="shared" si="15"/>
        <v>0.5256944444444445</v>
      </c>
      <c r="I38" s="85">
        <f t="shared" si="16"/>
        <v>0.53125</v>
      </c>
      <c r="J38" s="85">
        <f t="shared" si="17"/>
        <v>0.5376602564102564</v>
      </c>
      <c r="K38" s="85">
        <f t="shared" si="18"/>
        <v>0.5451388888888888</v>
      </c>
      <c r="L38" s="109">
        <f t="shared" si="19"/>
        <v>28</v>
      </c>
      <c r="M38" s="67"/>
      <c r="N38" s="67"/>
      <c r="O38" s="67"/>
    </row>
    <row r="39" spans="1:15" ht="12.75">
      <c r="A39" s="221">
        <v>8</v>
      </c>
      <c r="B39" s="233">
        <f t="shared" si="20"/>
        <v>48.5</v>
      </c>
      <c r="C39" s="221">
        <f t="shared" si="21"/>
        <v>140.5</v>
      </c>
      <c r="D39" s="162" t="s">
        <v>524</v>
      </c>
      <c r="E39" s="76" t="s">
        <v>223</v>
      </c>
      <c r="F39" s="76"/>
      <c r="G39" s="85">
        <f t="shared" si="14"/>
        <v>0.5416666666666667</v>
      </c>
      <c r="H39" s="85">
        <f t="shared" si="15"/>
        <v>0.5479166666666667</v>
      </c>
      <c r="I39" s="85">
        <f t="shared" si="16"/>
        <v>0.5550595238095238</v>
      </c>
      <c r="J39" s="85">
        <f t="shared" si="17"/>
        <v>0.563301282051282</v>
      </c>
      <c r="K39" s="85">
        <f t="shared" si="18"/>
        <v>0.5729166666666667</v>
      </c>
      <c r="L39" s="109">
        <f t="shared" si="19"/>
        <v>36</v>
      </c>
      <c r="M39" s="67"/>
      <c r="N39" s="67"/>
      <c r="O39" s="67"/>
    </row>
    <row r="40" spans="1:15" ht="12.75">
      <c r="A40" s="221">
        <v>11.5</v>
      </c>
      <c r="B40" s="233">
        <f t="shared" si="20"/>
        <v>37</v>
      </c>
      <c r="C40" s="221">
        <f t="shared" si="21"/>
        <v>152</v>
      </c>
      <c r="D40" s="162" t="s">
        <v>224</v>
      </c>
      <c r="E40" s="76" t="s">
        <v>223</v>
      </c>
      <c r="F40" s="76"/>
      <c r="G40" s="85">
        <f t="shared" si="14"/>
        <v>0.5716145833333334</v>
      </c>
      <c r="H40" s="85">
        <f t="shared" si="15"/>
        <v>0.5798611111111112</v>
      </c>
      <c r="I40" s="85">
        <f t="shared" si="16"/>
        <v>0.5892857142857143</v>
      </c>
      <c r="J40" s="85">
        <f t="shared" si="17"/>
        <v>0.6001602564102564</v>
      </c>
      <c r="K40" s="85">
        <f t="shared" si="18"/>
        <v>0.6128472222222222</v>
      </c>
      <c r="L40" s="109">
        <f t="shared" si="19"/>
        <v>47.5</v>
      </c>
      <c r="M40" s="67"/>
      <c r="N40" s="67"/>
      <c r="O40" s="67"/>
    </row>
    <row r="41" spans="1:15" ht="12.75">
      <c r="A41" s="221">
        <v>1.5</v>
      </c>
      <c r="B41" s="233">
        <f t="shared" si="20"/>
        <v>35.5</v>
      </c>
      <c r="C41" s="221">
        <f t="shared" si="21"/>
        <v>153.5</v>
      </c>
      <c r="D41" s="118" t="s">
        <v>226</v>
      </c>
      <c r="E41" s="76" t="s">
        <v>225</v>
      </c>
      <c r="F41" s="76"/>
      <c r="G41" s="85">
        <f t="shared" si="14"/>
        <v>0.5755208333333334</v>
      </c>
      <c r="H41" s="85">
        <f t="shared" si="15"/>
        <v>0.5840277777777778</v>
      </c>
      <c r="I41" s="85">
        <f t="shared" si="16"/>
        <v>0.59375</v>
      </c>
      <c r="J41" s="85">
        <f t="shared" si="17"/>
        <v>0.6049679487179487</v>
      </c>
      <c r="K41" s="85">
        <f t="shared" si="18"/>
        <v>0.6180555555555556</v>
      </c>
      <c r="L41" s="109">
        <f t="shared" si="19"/>
        <v>49</v>
      </c>
      <c r="M41" s="67"/>
      <c r="N41" s="67"/>
      <c r="O41" s="67"/>
    </row>
    <row r="42" spans="1:15" ht="12.75">
      <c r="A42" s="221">
        <v>3</v>
      </c>
      <c r="B42" s="233">
        <f t="shared" si="20"/>
        <v>32.5</v>
      </c>
      <c r="C42" s="221">
        <f t="shared" si="21"/>
        <v>156.5</v>
      </c>
      <c r="D42" s="118" t="s">
        <v>227</v>
      </c>
      <c r="E42" s="76" t="s">
        <v>225</v>
      </c>
      <c r="F42" s="76"/>
      <c r="G42" s="85">
        <f t="shared" si="14"/>
        <v>0.5833333333333334</v>
      </c>
      <c r="H42" s="85">
        <f t="shared" si="15"/>
        <v>0.5923611111111111</v>
      </c>
      <c r="I42" s="85">
        <f t="shared" si="16"/>
        <v>0.6026785714285714</v>
      </c>
      <c r="J42" s="85">
        <f t="shared" si="17"/>
        <v>0.6145833333333334</v>
      </c>
      <c r="K42" s="85">
        <f t="shared" si="18"/>
        <v>0.6284722222222222</v>
      </c>
      <c r="L42" s="109">
        <f t="shared" si="19"/>
        <v>52</v>
      </c>
      <c r="M42" s="67"/>
      <c r="N42" s="67"/>
      <c r="O42" s="67"/>
    </row>
    <row r="43" spans="1:15" ht="12.75">
      <c r="A43" s="221">
        <v>18</v>
      </c>
      <c r="B43" s="233">
        <f t="shared" si="20"/>
        <v>14.5</v>
      </c>
      <c r="C43" s="221">
        <f t="shared" si="21"/>
        <v>174.5</v>
      </c>
      <c r="D43" s="118" t="s">
        <v>228</v>
      </c>
      <c r="E43" s="76" t="s">
        <v>225</v>
      </c>
      <c r="F43" s="76"/>
      <c r="G43" s="85">
        <f t="shared" si="14"/>
        <v>0.6302083333333334</v>
      </c>
      <c r="H43" s="85">
        <f t="shared" si="15"/>
        <v>0.6423611111111112</v>
      </c>
      <c r="I43" s="85">
        <f t="shared" si="16"/>
        <v>0.65625</v>
      </c>
      <c r="J43" s="85">
        <f t="shared" si="17"/>
        <v>0.672275641025641</v>
      </c>
      <c r="K43" s="85">
        <f t="shared" si="18"/>
        <v>0.6909722222222222</v>
      </c>
      <c r="L43" s="109">
        <f t="shared" si="19"/>
        <v>70</v>
      </c>
      <c r="M43" s="67"/>
      <c r="N43" s="67"/>
      <c r="O43" s="67"/>
    </row>
    <row r="44" spans="1:15" ht="12.75">
      <c r="A44" s="221">
        <v>3</v>
      </c>
      <c r="B44" s="233">
        <f t="shared" si="20"/>
        <v>11.5</v>
      </c>
      <c r="C44" s="221">
        <f t="shared" si="21"/>
        <v>177.5</v>
      </c>
      <c r="D44" s="118" t="s">
        <v>525</v>
      </c>
      <c r="E44" s="76" t="s">
        <v>225</v>
      </c>
      <c r="F44" s="76"/>
      <c r="G44" s="85">
        <f t="shared" si="14"/>
        <v>0.6380208333333334</v>
      </c>
      <c r="H44" s="85">
        <f t="shared" si="15"/>
        <v>0.6506944444444445</v>
      </c>
      <c r="I44" s="85">
        <f t="shared" si="16"/>
        <v>0.6651785714285714</v>
      </c>
      <c r="J44" s="85">
        <f t="shared" si="17"/>
        <v>0.6818910256410257</v>
      </c>
      <c r="K44" s="85">
        <f t="shared" si="18"/>
        <v>0.7013888888888888</v>
      </c>
      <c r="L44" s="109">
        <f t="shared" si="19"/>
        <v>73</v>
      </c>
      <c r="M44" s="67"/>
      <c r="N44" s="67"/>
      <c r="O44" s="67"/>
    </row>
    <row r="45" spans="1:15" ht="12.75">
      <c r="A45" s="221">
        <v>7</v>
      </c>
      <c r="B45" s="233">
        <f t="shared" si="20"/>
        <v>4.5</v>
      </c>
      <c r="C45" s="221">
        <f t="shared" si="21"/>
        <v>184.5</v>
      </c>
      <c r="D45" s="118" t="s">
        <v>526</v>
      </c>
      <c r="E45" s="76" t="s">
        <v>527</v>
      </c>
      <c r="F45" s="76"/>
      <c r="G45" s="85">
        <f t="shared" si="14"/>
        <v>0.65625</v>
      </c>
      <c r="H45" s="85">
        <f t="shared" si="15"/>
        <v>0.6701388888888888</v>
      </c>
      <c r="I45" s="85">
        <f t="shared" si="16"/>
        <v>0.6860119047619048</v>
      </c>
      <c r="J45" s="85">
        <f t="shared" si="17"/>
        <v>0.7043269230769231</v>
      </c>
      <c r="K45" s="85">
        <f t="shared" si="18"/>
        <v>0.7256944444444444</v>
      </c>
      <c r="L45" s="109">
        <f t="shared" si="19"/>
        <v>80</v>
      </c>
      <c r="M45" s="67"/>
      <c r="N45" s="67"/>
      <c r="O45" s="67"/>
    </row>
    <row r="46" spans="1:15" ht="12.75">
      <c r="A46" s="221">
        <v>4.5</v>
      </c>
      <c r="B46" s="233">
        <f t="shared" si="20"/>
        <v>0</v>
      </c>
      <c r="C46" s="221">
        <f t="shared" si="21"/>
        <v>189</v>
      </c>
      <c r="D46" s="246" t="s">
        <v>147</v>
      </c>
      <c r="E46" s="76"/>
      <c r="F46" s="76">
        <v>200</v>
      </c>
      <c r="G46" s="85">
        <f>SUM($G$32+$O$3*L46)</f>
        <v>0.66796875</v>
      </c>
      <c r="H46" s="85">
        <f>SUM($H$32+$P$3*L46)</f>
        <v>0.6826388888888889</v>
      </c>
      <c r="I46" s="85">
        <f>SUM($I$32+$Q$3*L46)</f>
        <v>0.6994047619047619</v>
      </c>
      <c r="J46" s="85">
        <f>SUM($J$32+$R$3*L46)</f>
        <v>0.71875</v>
      </c>
      <c r="K46" s="85">
        <f>SUM($K$32+$S$3*L46)</f>
        <v>0.7413194444444444</v>
      </c>
      <c r="L46" s="109">
        <f>L45+A46</f>
        <v>84.5</v>
      </c>
      <c r="M46" s="67"/>
      <c r="N46" s="67"/>
      <c r="O46" s="67"/>
    </row>
    <row r="47" spans="1:15" ht="12.75">
      <c r="A47" s="221"/>
      <c r="B47" s="233"/>
      <c r="C47" s="221"/>
      <c r="D47" s="118"/>
      <c r="E47" s="76"/>
      <c r="F47" s="76"/>
      <c r="G47" s="85"/>
      <c r="H47" s="85"/>
      <c r="I47" s="85"/>
      <c r="J47" s="85"/>
      <c r="K47" s="85"/>
      <c r="L47" s="109"/>
      <c r="M47" s="67"/>
      <c r="N47" s="67"/>
      <c r="O47" s="67"/>
    </row>
    <row r="48" spans="1:15" ht="12.75">
      <c r="A48" s="221"/>
      <c r="B48" s="233"/>
      <c r="C48" s="221"/>
      <c r="D48" s="162"/>
      <c r="E48" s="76"/>
      <c r="F48" s="76"/>
      <c r="G48" s="85"/>
      <c r="H48" s="85"/>
      <c r="I48" s="85"/>
      <c r="J48" s="85"/>
      <c r="K48" s="85"/>
      <c r="L48" s="109"/>
      <c r="M48" s="67"/>
      <c r="N48" s="67"/>
      <c r="O48" s="67"/>
    </row>
    <row r="49" spans="1:15" ht="12.75">
      <c r="A49" s="221"/>
      <c r="B49" s="233"/>
      <c r="C49" s="221"/>
      <c r="D49" s="162"/>
      <c r="E49" s="76"/>
      <c r="F49" s="76"/>
      <c r="G49" s="85"/>
      <c r="H49" s="85"/>
      <c r="I49" s="85"/>
      <c r="J49" s="85"/>
      <c r="K49" s="85"/>
      <c r="L49" s="109"/>
      <c r="M49" s="67"/>
      <c r="N49" s="67"/>
      <c r="O49" s="67"/>
    </row>
    <row r="50" spans="1:15" ht="12.75">
      <c r="A50" s="221"/>
      <c r="B50" s="233"/>
      <c r="C50" s="221"/>
      <c r="D50" s="118" t="s">
        <v>592</v>
      </c>
      <c r="E50" s="76"/>
      <c r="F50" s="76"/>
      <c r="G50" s="85"/>
      <c r="H50" s="85"/>
      <c r="I50" s="85"/>
      <c r="J50" s="85"/>
      <c r="K50" s="85"/>
      <c r="L50" s="109"/>
      <c r="M50" s="67"/>
      <c r="N50" s="67"/>
      <c r="O50" s="67"/>
    </row>
    <row r="51" spans="1:15" ht="12.75">
      <c r="A51" s="221"/>
      <c r="B51" s="233"/>
      <c r="C51" s="221"/>
      <c r="D51" s="162"/>
      <c r="E51" s="76"/>
      <c r="F51" s="76"/>
      <c r="G51" s="85"/>
      <c r="H51" s="85"/>
      <c r="I51" s="85"/>
      <c r="J51" s="85"/>
      <c r="K51" s="85"/>
      <c r="L51" s="109"/>
      <c r="M51" s="67"/>
      <c r="N51" s="67"/>
      <c r="O51" s="67"/>
    </row>
    <row r="52" spans="1:15" ht="12.75">
      <c r="A52" s="221"/>
      <c r="B52" s="233"/>
      <c r="C52" s="221"/>
      <c r="D52" s="162"/>
      <c r="E52" s="76"/>
      <c r="F52" s="76"/>
      <c r="G52" s="85"/>
      <c r="H52" s="85"/>
      <c r="I52" s="85"/>
      <c r="J52" s="85"/>
      <c r="K52" s="85"/>
      <c r="L52" s="109"/>
      <c r="M52" s="67"/>
      <c r="N52" s="67"/>
      <c r="O52" s="67"/>
    </row>
    <row r="53" spans="1:15" ht="12.75">
      <c r="A53" s="221"/>
      <c r="B53" s="233"/>
      <c r="C53" s="221"/>
      <c r="D53" s="162"/>
      <c r="E53" s="76"/>
      <c r="F53" s="76"/>
      <c r="G53" s="85"/>
      <c r="H53" s="85"/>
      <c r="I53" s="85"/>
      <c r="J53" s="85"/>
      <c r="K53" s="85"/>
      <c r="L53" s="109"/>
      <c r="M53" s="67"/>
      <c r="N53" s="67"/>
      <c r="O53" s="67"/>
    </row>
    <row r="54" spans="1:15" ht="12.75">
      <c r="A54" s="221"/>
      <c r="B54" s="233"/>
      <c r="C54" s="221"/>
      <c r="D54" s="162"/>
      <c r="E54" s="76"/>
      <c r="F54" s="76"/>
      <c r="G54" s="85"/>
      <c r="H54" s="85"/>
      <c r="I54" s="85"/>
      <c r="J54" s="85"/>
      <c r="K54" s="85"/>
      <c r="L54" s="109"/>
      <c r="M54" s="67"/>
      <c r="N54" s="67"/>
      <c r="O54" s="67"/>
    </row>
    <row r="55" spans="1:15" ht="12.75">
      <c r="A55" s="221"/>
      <c r="B55" s="233"/>
      <c r="C55" s="221"/>
      <c r="D55" s="162"/>
      <c r="E55" s="76"/>
      <c r="F55" s="76"/>
      <c r="G55" s="85"/>
      <c r="H55" s="85"/>
      <c r="I55" s="85"/>
      <c r="J55" s="85"/>
      <c r="K55" s="85"/>
      <c r="L55" s="109"/>
      <c r="M55" s="67"/>
      <c r="N55" s="67"/>
      <c r="O55" s="67"/>
    </row>
    <row r="56" spans="1:15" ht="12.75">
      <c r="A56" s="221"/>
      <c r="B56" s="233"/>
      <c r="C56" s="221"/>
      <c r="D56" s="162"/>
      <c r="E56" s="76"/>
      <c r="F56" s="76"/>
      <c r="G56" s="85"/>
      <c r="H56" s="85"/>
      <c r="I56" s="85"/>
      <c r="J56" s="85"/>
      <c r="K56" s="85"/>
      <c r="L56" s="109"/>
      <c r="M56" s="67"/>
      <c r="N56" s="67"/>
      <c r="O56" s="67"/>
    </row>
    <row r="57" spans="1:15" ht="12.75">
      <c r="A57" s="221"/>
      <c r="B57" s="233"/>
      <c r="C57" s="221"/>
      <c r="D57" s="162"/>
      <c r="E57" s="76"/>
      <c r="F57" s="76"/>
      <c r="G57" s="85"/>
      <c r="H57" s="85"/>
      <c r="I57" s="85"/>
      <c r="J57" s="85"/>
      <c r="K57" s="85"/>
      <c r="L57" s="109"/>
      <c r="M57" s="67"/>
      <c r="N57" s="67"/>
      <c r="O57" s="67"/>
    </row>
    <row r="58" spans="1:15" ht="12.75">
      <c r="A58" s="221"/>
      <c r="B58" s="233"/>
      <c r="C58" s="221"/>
      <c r="D58" s="162"/>
      <c r="E58" s="76"/>
      <c r="F58" s="76"/>
      <c r="G58" s="85"/>
      <c r="H58" s="85"/>
      <c r="I58" s="85"/>
      <c r="J58" s="85"/>
      <c r="K58" s="85"/>
      <c r="L58" s="109"/>
      <c r="M58" s="67"/>
      <c r="N58" s="67"/>
      <c r="O58" s="67"/>
    </row>
    <row r="59" spans="1:15" ht="12.75">
      <c r="A59" s="221"/>
      <c r="B59" s="233"/>
      <c r="C59" s="221"/>
      <c r="D59" s="162"/>
      <c r="E59" s="76"/>
      <c r="F59" s="76"/>
      <c r="G59" s="85"/>
      <c r="H59" s="85"/>
      <c r="I59" s="85"/>
      <c r="J59" s="85"/>
      <c r="K59" s="85"/>
      <c r="L59" s="109"/>
      <c r="M59" s="67"/>
      <c r="N59" s="67"/>
      <c r="O59" s="67"/>
    </row>
    <row r="60" spans="1:15" ht="12.75">
      <c r="A60" s="221"/>
      <c r="B60" s="233"/>
      <c r="C60" s="221"/>
      <c r="D60" s="162"/>
      <c r="E60" s="76"/>
      <c r="F60" s="76"/>
      <c r="G60" s="85"/>
      <c r="H60" s="85"/>
      <c r="I60" s="85"/>
      <c r="J60" s="85"/>
      <c r="K60" s="85"/>
      <c r="L60" s="109"/>
      <c r="M60" s="67"/>
      <c r="N60" s="67"/>
      <c r="O60" s="67"/>
    </row>
    <row r="61" spans="1:12" ht="12.75">
      <c r="A61" s="221"/>
      <c r="B61" s="222"/>
      <c r="C61" s="233"/>
      <c r="D61" s="64"/>
      <c r="E61" s="76"/>
      <c r="F61" s="76"/>
      <c r="G61" s="76"/>
      <c r="H61" s="85"/>
      <c r="I61" s="85"/>
      <c r="J61" s="85"/>
      <c r="K61" s="115"/>
      <c r="L61" s="84"/>
    </row>
    <row r="62" spans="1:11" ht="12.75">
      <c r="A62" s="221"/>
      <c r="B62" s="224"/>
      <c r="C62" s="234"/>
      <c r="D62" s="50"/>
      <c r="E62" s="76"/>
      <c r="F62" s="74"/>
      <c r="G62" s="74"/>
      <c r="H62" s="156"/>
      <c r="I62" s="156"/>
      <c r="J62" s="156"/>
      <c r="K62" s="115"/>
    </row>
    <row r="63" spans="1:11" ht="12.75">
      <c r="A63" s="221"/>
      <c r="B63" s="224"/>
      <c r="C63" s="234"/>
      <c r="D63" s="64"/>
      <c r="E63" s="76"/>
      <c r="F63" s="74"/>
      <c r="G63" s="74"/>
      <c r="H63" s="156"/>
      <c r="I63" s="156"/>
      <c r="J63" s="156"/>
      <c r="K63" s="115"/>
    </row>
    <row r="64" spans="2:11" ht="12.75">
      <c r="B64" s="224"/>
      <c r="C64" s="224"/>
      <c r="D64" s="97"/>
      <c r="E64" s="98"/>
      <c r="F64" s="98"/>
      <c r="G64" s="98"/>
      <c r="H64" s="99"/>
      <c r="I64" s="99"/>
      <c r="J64" s="99"/>
      <c r="K64" s="121"/>
    </row>
    <row r="65" spans="2:11" ht="12.75">
      <c r="B65" s="224"/>
      <c r="C65" s="224"/>
      <c r="D65" s="93"/>
      <c r="E65" s="77"/>
      <c r="F65" s="77"/>
      <c r="G65" s="77"/>
      <c r="H65" s="102"/>
      <c r="I65" s="102"/>
      <c r="J65" s="102"/>
      <c r="K65" s="121"/>
    </row>
    <row r="66" spans="2:11" ht="12.75">
      <c r="B66" s="224"/>
      <c r="C66" s="224"/>
      <c r="D66" s="93"/>
      <c r="E66" s="77"/>
      <c r="F66" s="77"/>
      <c r="G66" s="77"/>
      <c r="H66" s="102"/>
      <c r="I66" s="102"/>
      <c r="J66" s="102"/>
      <c r="K66" s="121"/>
    </row>
    <row r="67" spans="2:11" ht="12.75">
      <c r="B67" s="224"/>
      <c r="C67" s="224"/>
      <c r="D67" s="93"/>
      <c r="E67" s="77"/>
      <c r="F67" s="77"/>
      <c r="G67" s="77"/>
      <c r="H67" s="102"/>
      <c r="I67" s="102"/>
      <c r="J67" s="102"/>
      <c r="K67" s="121"/>
    </row>
    <row r="68" spans="2:11" ht="12.75">
      <c r="B68" s="203"/>
      <c r="C68" s="224"/>
      <c r="D68" s="93"/>
      <c r="E68" s="77"/>
      <c r="F68" s="77"/>
      <c r="G68" s="77"/>
      <c r="H68" s="102"/>
      <c r="I68" s="102"/>
      <c r="J68" s="102"/>
      <c r="K68" s="121"/>
    </row>
    <row r="69" spans="2:11" ht="12.75">
      <c r="B69" s="203"/>
      <c r="C69" s="224"/>
      <c r="D69" s="93"/>
      <c r="E69" s="77"/>
      <c r="F69" s="77"/>
      <c r="G69" s="77"/>
      <c r="H69" s="102"/>
      <c r="I69" s="102"/>
      <c r="J69" s="102"/>
      <c r="K69" s="121"/>
    </row>
    <row r="70" spans="3:11" ht="12.75">
      <c r="C70" s="224"/>
      <c r="D70" s="93"/>
      <c r="E70" s="77"/>
      <c r="F70" s="77"/>
      <c r="G70" s="77"/>
      <c r="H70" s="102"/>
      <c r="I70" s="102"/>
      <c r="J70" s="102"/>
      <c r="K70" s="121"/>
    </row>
    <row r="71" spans="3:10" ht="12.75">
      <c r="C71" s="224"/>
      <c r="D71" s="93"/>
      <c r="E71" s="77"/>
      <c r="F71" s="77"/>
      <c r="G71" s="77"/>
      <c r="H71" s="102"/>
      <c r="I71" s="102"/>
      <c r="J71" s="102"/>
    </row>
    <row r="72" spans="2:10" ht="12.75">
      <c r="B72" s="224"/>
      <c r="C72" s="224"/>
      <c r="D72" s="93"/>
      <c r="E72" s="77"/>
      <c r="F72" s="77"/>
      <c r="G72" s="77"/>
      <c r="H72" s="102"/>
      <c r="I72" s="102"/>
      <c r="J72" s="102"/>
    </row>
    <row r="73" spans="2:10" ht="12.75">
      <c r="B73" s="224"/>
      <c r="C73" s="224"/>
      <c r="D73" s="96"/>
      <c r="E73" s="77"/>
      <c r="F73" s="77"/>
      <c r="G73" s="77"/>
      <c r="H73" s="102"/>
      <c r="I73" s="102"/>
      <c r="J73" s="102"/>
    </row>
    <row r="74" spans="2:10" ht="12.75">
      <c r="B74" s="222"/>
      <c r="C74" s="222"/>
      <c r="D74" s="64"/>
      <c r="E74" s="57"/>
      <c r="F74" s="57"/>
      <c r="G74" s="57"/>
      <c r="H74" s="103"/>
      <c r="I74" s="103"/>
      <c r="J74" s="103"/>
    </row>
    <row r="75" spans="2:10" ht="12.75">
      <c r="B75" s="222"/>
      <c r="C75" s="222"/>
      <c r="D75" s="64"/>
      <c r="E75" s="57"/>
      <c r="F75" s="57"/>
      <c r="G75" s="57"/>
      <c r="H75" s="103"/>
      <c r="I75" s="103"/>
      <c r="J75" s="103"/>
    </row>
    <row r="76" spans="2:10" ht="12.75">
      <c r="B76" s="203"/>
      <c r="C76" s="222"/>
      <c r="D76" s="64"/>
      <c r="E76" s="57"/>
      <c r="F76" s="57"/>
      <c r="G76" s="57"/>
      <c r="H76" s="103"/>
      <c r="I76" s="103"/>
      <c r="J76" s="103"/>
    </row>
    <row r="78" spans="2:10" ht="12.75">
      <c r="B78" s="222"/>
      <c r="C78" s="222"/>
      <c r="D78" s="87"/>
      <c r="E78" s="57"/>
      <c r="F78" s="57"/>
      <c r="G78" s="57"/>
      <c r="H78" s="103"/>
      <c r="I78" s="103"/>
      <c r="J78" s="103"/>
    </row>
    <row r="79" spans="2:10" ht="12.75">
      <c r="B79" s="222"/>
      <c r="C79" s="222"/>
      <c r="D79" s="64"/>
      <c r="E79" s="57"/>
      <c r="F79" s="57"/>
      <c r="G79" s="57"/>
      <c r="H79" s="103"/>
      <c r="I79" s="103"/>
      <c r="J79" s="103"/>
    </row>
    <row r="80" spans="2:10" ht="12.75">
      <c r="B80" s="222"/>
      <c r="C80" s="222"/>
      <c r="D80" s="64"/>
      <c r="E80" s="57"/>
      <c r="F80" s="57"/>
      <c r="G80" s="57"/>
      <c r="H80" s="103"/>
      <c r="I80" s="103"/>
      <c r="J80" s="103"/>
    </row>
    <row r="81" spans="2:10" ht="12.75">
      <c r="B81" s="222"/>
      <c r="C81" s="222"/>
      <c r="D81" s="64"/>
      <c r="E81" s="57"/>
      <c r="F81" s="57"/>
      <c r="G81" s="57"/>
      <c r="H81" s="103"/>
      <c r="I81" s="103"/>
      <c r="J81" s="103"/>
    </row>
    <row r="82" spans="2:10" ht="12.75">
      <c r="B82" s="222"/>
      <c r="C82" s="222"/>
      <c r="D82" s="88"/>
      <c r="E82" s="57"/>
      <c r="F82" s="57"/>
      <c r="G82" s="57"/>
      <c r="H82" s="103"/>
      <c r="I82" s="103"/>
      <c r="J82" s="103"/>
    </row>
    <row r="83" spans="2:10" ht="12.75">
      <c r="B83" s="222"/>
      <c r="C83" s="222"/>
      <c r="D83" s="64"/>
      <c r="E83" s="57"/>
      <c r="F83" s="57"/>
      <c r="G83" s="57"/>
      <c r="H83" s="103"/>
      <c r="I83" s="103"/>
      <c r="J83" s="103"/>
    </row>
    <row r="84" spans="2:10" ht="12.75">
      <c r="B84" s="203"/>
      <c r="C84" s="222"/>
      <c r="D84" s="64"/>
      <c r="E84" s="57"/>
      <c r="F84" s="57"/>
      <c r="G84" s="57"/>
      <c r="H84" s="57"/>
      <c r="I84" s="57"/>
      <c r="J84" s="57"/>
    </row>
    <row r="85" spans="2:11" ht="12.75">
      <c r="B85" s="222"/>
      <c r="C85" s="222"/>
      <c r="D85" s="64"/>
      <c r="E85" s="57"/>
      <c r="F85" s="57"/>
      <c r="G85" s="57"/>
      <c r="H85" s="103"/>
      <c r="I85" s="103"/>
      <c r="J85" s="103"/>
      <c r="K85" s="121"/>
    </row>
    <row r="86" spans="2:11" ht="12.75">
      <c r="B86" s="222"/>
      <c r="C86" s="222"/>
      <c r="D86" s="88"/>
      <c r="E86" s="57"/>
      <c r="F86" s="57"/>
      <c r="G86" s="57"/>
      <c r="H86" s="103"/>
      <c r="I86" s="103"/>
      <c r="J86" s="103"/>
      <c r="K86" s="121"/>
    </row>
    <row r="87" spans="2:11" ht="12.75">
      <c r="B87" s="203"/>
      <c r="C87" s="203"/>
      <c r="D87" s="64"/>
      <c r="E87" s="57"/>
      <c r="F87" s="57"/>
      <c r="G87" s="57"/>
      <c r="H87" s="103"/>
      <c r="I87" s="103"/>
      <c r="J87" s="103"/>
      <c r="K87" s="121"/>
    </row>
  </sheetData>
  <mergeCells count="6">
    <mergeCell ref="G6:K6"/>
    <mergeCell ref="L1:M1"/>
    <mergeCell ref="B1:K1"/>
    <mergeCell ref="B2:K2"/>
    <mergeCell ref="B3:K3"/>
    <mergeCell ref="B4:K4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orientation="portrait" paperSize="9" scale="89" r:id="rId1"/>
  <headerFooter alignWithMargins="0">
    <oddFooter>&amp;L&amp;F   &amp;D  &amp;T&amp;C&amp;"Arial,Gras"&amp;12Itinéraire définitif au 20/06/05&amp;RLes communes en lettres
majuscules sont des chefs-lieux
de cantons, sous-préfectures
ou préfectures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1">
    <pageSetUpPr fitToPage="1"/>
  </sheetPr>
  <dimension ref="A1:S104"/>
  <sheetViews>
    <sheetView tabSelected="1" workbookViewId="0" topLeftCell="A1">
      <selection activeCell="K21" sqref="K21"/>
    </sheetView>
  </sheetViews>
  <sheetFormatPr defaultColWidth="11.421875" defaultRowHeight="12.75"/>
  <cols>
    <col min="1" max="1" width="6.7109375" style="231" customWidth="1"/>
    <col min="2" max="3" width="9.28125" style="214" customWidth="1"/>
    <col min="4" max="4" width="31.7109375" style="111" customWidth="1"/>
    <col min="5" max="6" width="6.7109375" style="94" customWidth="1"/>
    <col min="7" max="7" width="7.7109375" style="94" customWidth="1"/>
    <col min="8" max="10" width="7.7109375" style="140" customWidth="1"/>
    <col min="11" max="11" width="7.7109375" style="137" customWidth="1"/>
    <col min="12" max="16384" width="8.57421875" style="111" customWidth="1"/>
  </cols>
  <sheetData>
    <row r="1" spans="1:19" ht="12.75">
      <c r="A1" s="225"/>
      <c r="B1" s="285" t="s">
        <v>0</v>
      </c>
      <c r="C1" s="286"/>
      <c r="D1" s="286"/>
      <c r="E1" s="286"/>
      <c r="F1" s="286"/>
      <c r="G1" s="286"/>
      <c r="H1" s="286"/>
      <c r="I1" s="286"/>
      <c r="J1" s="286"/>
      <c r="K1" s="286"/>
      <c r="L1" s="273" t="s">
        <v>36</v>
      </c>
      <c r="M1" s="273"/>
      <c r="N1" s="53">
        <v>0.041666666666666664</v>
      </c>
      <c r="O1" s="54">
        <v>16</v>
      </c>
      <c r="P1" s="54">
        <v>15</v>
      </c>
      <c r="Q1" s="54">
        <v>14</v>
      </c>
      <c r="R1" s="54">
        <v>13</v>
      </c>
      <c r="S1" s="55">
        <v>12</v>
      </c>
    </row>
    <row r="2" spans="1:19" ht="12.75">
      <c r="A2" s="226"/>
      <c r="B2" s="287" t="s">
        <v>71</v>
      </c>
      <c r="C2" s="288"/>
      <c r="D2" s="288"/>
      <c r="E2" s="288"/>
      <c r="F2" s="288"/>
      <c r="G2" s="288"/>
      <c r="H2" s="288"/>
      <c r="I2" s="288"/>
      <c r="J2" s="288"/>
      <c r="K2" s="288"/>
      <c r="L2" s="58"/>
      <c r="M2" s="52"/>
      <c r="N2" s="58"/>
      <c r="O2" s="58"/>
      <c r="P2" s="50"/>
      <c r="Q2" s="50"/>
      <c r="R2" s="50"/>
      <c r="S2" s="51"/>
    </row>
    <row r="3" spans="1:19" ht="12.75">
      <c r="A3" s="226"/>
      <c r="B3" s="287" t="s">
        <v>138</v>
      </c>
      <c r="C3" s="288"/>
      <c r="D3" s="288"/>
      <c r="E3" s="288"/>
      <c r="F3" s="288"/>
      <c r="G3" s="288"/>
      <c r="H3" s="288"/>
      <c r="I3" s="288"/>
      <c r="J3" s="288"/>
      <c r="K3" s="288"/>
      <c r="L3" s="60" t="s">
        <v>37</v>
      </c>
      <c r="M3" s="52">
        <v>1</v>
      </c>
      <c r="N3" s="58" t="s">
        <v>38</v>
      </c>
      <c r="O3" s="61">
        <f>($N$1/O1)</f>
        <v>0.0026041666666666665</v>
      </c>
      <c r="P3" s="61">
        <f>($N$1/P1)</f>
        <v>0.0027777777777777775</v>
      </c>
      <c r="Q3" s="61">
        <f>($N$1/Q1)</f>
        <v>0.002976190476190476</v>
      </c>
      <c r="R3" s="61">
        <f>($N$1/R1)</f>
        <v>0.003205128205128205</v>
      </c>
      <c r="S3" s="62">
        <f>($N$1/S1)</f>
        <v>0.003472222222222222</v>
      </c>
    </row>
    <row r="4" spans="1:12" ht="12.75">
      <c r="A4" s="226"/>
      <c r="B4" s="282" t="s">
        <v>67</v>
      </c>
      <c r="C4" s="283"/>
      <c r="D4" s="283"/>
      <c r="E4" s="283"/>
      <c r="F4" s="283"/>
      <c r="G4" s="283"/>
      <c r="H4" s="283"/>
      <c r="I4" s="283"/>
      <c r="J4" s="283"/>
      <c r="K4" s="283"/>
      <c r="L4" s="58"/>
    </row>
    <row r="5" spans="1:14" ht="12.75">
      <c r="A5" s="227"/>
      <c r="B5" s="211"/>
      <c r="C5" s="211"/>
      <c r="D5" s="268" t="s">
        <v>588</v>
      </c>
      <c r="E5" s="72"/>
      <c r="F5" s="72"/>
      <c r="G5" s="72"/>
      <c r="H5" s="252">
        <v>193</v>
      </c>
      <c r="I5" s="144" t="s">
        <v>1</v>
      </c>
      <c r="J5" s="144"/>
      <c r="K5" s="253"/>
      <c r="L5" s="66">
        <v>0.09375</v>
      </c>
      <c r="M5" s="66">
        <v>0.09375</v>
      </c>
      <c r="N5" s="56" t="s">
        <v>43</v>
      </c>
    </row>
    <row r="6" spans="1:15" ht="12.75">
      <c r="A6" s="240"/>
      <c r="B6" s="125" t="s">
        <v>1</v>
      </c>
      <c r="C6" s="241"/>
      <c r="D6" s="143" t="s">
        <v>2</v>
      </c>
      <c r="E6" s="68" t="s">
        <v>40</v>
      </c>
      <c r="F6" s="68" t="s">
        <v>3</v>
      </c>
      <c r="G6" s="284" t="s">
        <v>4</v>
      </c>
      <c r="H6" s="284"/>
      <c r="I6" s="284"/>
      <c r="J6" s="284"/>
      <c r="K6" s="284"/>
      <c r="L6" s="66">
        <v>0.4583333333333333</v>
      </c>
      <c r="M6" s="66">
        <v>0.4583333333333333</v>
      </c>
      <c r="N6" s="63" t="s">
        <v>44</v>
      </c>
      <c r="O6" s="56"/>
    </row>
    <row r="7" spans="1:15" ht="12.75">
      <c r="A7" s="197" t="s">
        <v>142</v>
      </c>
      <c r="B7" s="254" t="s">
        <v>5</v>
      </c>
      <c r="C7" s="126" t="s">
        <v>6</v>
      </c>
      <c r="D7" s="260"/>
      <c r="E7" s="72" t="s">
        <v>41</v>
      </c>
      <c r="F7" s="72"/>
      <c r="G7" s="72" t="s">
        <v>39</v>
      </c>
      <c r="H7" s="72" t="s">
        <v>28</v>
      </c>
      <c r="I7" s="73" t="s">
        <v>7</v>
      </c>
      <c r="J7" s="73" t="s">
        <v>8</v>
      </c>
      <c r="K7" s="72" t="s">
        <v>9</v>
      </c>
      <c r="L7" s="57"/>
      <c r="M7" s="67"/>
      <c r="N7" s="56"/>
      <c r="O7" s="56"/>
    </row>
    <row r="8" spans="1:15" ht="12.75">
      <c r="A8" s="220"/>
      <c r="B8" s="256"/>
      <c r="C8" s="221"/>
      <c r="D8" s="120" t="s">
        <v>344</v>
      </c>
      <c r="E8" s="68"/>
      <c r="F8" s="68"/>
      <c r="G8" s="68"/>
      <c r="H8" s="112"/>
      <c r="I8" s="113"/>
      <c r="J8" s="113"/>
      <c r="K8" s="74"/>
      <c r="L8" s="77"/>
      <c r="M8" s="67"/>
      <c r="N8" s="56"/>
      <c r="O8" s="56"/>
    </row>
    <row r="9" spans="1:15" ht="12.75">
      <c r="A9" s="221"/>
      <c r="B9" s="256">
        <f>$H$5</f>
        <v>193</v>
      </c>
      <c r="C9" s="221"/>
      <c r="D9" s="246" t="s">
        <v>346</v>
      </c>
      <c r="E9" s="76" t="s">
        <v>345</v>
      </c>
      <c r="F9" s="76">
        <v>200</v>
      </c>
      <c r="G9" s="78">
        <f>$L$5</f>
        <v>0.09375</v>
      </c>
      <c r="H9" s="78">
        <f>$L$5</f>
        <v>0.09375</v>
      </c>
      <c r="I9" s="78">
        <f>$L$5</f>
        <v>0.09375</v>
      </c>
      <c r="J9" s="78">
        <f>$M$5</f>
        <v>0.09375</v>
      </c>
      <c r="K9" s="78">
        <f>$M$5</f>
        <v>0.09375</v>
      </c>
      <c r="L9" s="79"/>
      <c r="M9" s="67"/>
      <c r="N9" s="67"/>
      <c r="O9" s="67"/>
    </row>
    <row r="10" spans="1:15" ht="12" customHeight="1">
      <c r="A10" s="221"/>
      <c r="B10" s="256">
        <f>B9-A10</f>
        <v>193</v>
      </c>
      <c r="C10" s="221"/>
      <c r="D10" s="120" t="s">
        <v>529</v>
      </c>
      <c r="E10" s="76" t="s">
        <v>93</v>
      </c>
      <c r="F10" s="76"/>
      <c r="G10" s="85">
        <f>SUM($G$9+$O$3*C10)</f>
        <v>0.09375</v>
      </c>
      <c r="H10" s="85">
        <f>SUM($H$9+$P$3*C10)</f>
        <v>0.09375</v>
      </c>
      <c r="I10" s="85">
        <f>SUM($I$9+$Q$3*C10)</f>
        <v>0.09375</v>
      </c>
      <c r="J10" s="85">
        <f>SUM($J$9+$R$3*C10)</f>
        <v>0.09375</v>
      </c>
      <c r="K10" s="85">
        <f>SUM($K$9+$S$3*C10)</f>
        <v>0.09375</v>
      </c>
      <c r="L10" s="79"/>
      <c r="M10" s="67"/>
      <c r="N10" s="67"/>
      <c r="O10" s="67"/>
    </row>
    <row r="11" spans="1:15" s="272" customFormat="1" ht="12" customHeight="1">
      <c r="A11" s="269">
        <v>0</v>
      </c>
      <c r="B11" s="270">
        <f>B10-A11</f>
        <v>193</v>
      </c>
      <c r="C11" s="269">
        <f>C10+A11</f>
        <v>0</v>
      </c>
      <c r="D11" s="248" t="s">
        <v>347</v>
      </c>
      <c r="E11" s="120" t="s">
        <v>658</v>
      </c>
      <c r="F11" s="120">
        <v>225</v>
      </c>
      <c r="G11" s="78">
        <f>SUM($G$9+$O$3*C11)</f>
        <v>0.09375</v>
      </c>
      <c r="H11" s="78">
        <f>SUM($H$9+$P$3*C11)</f>
        <v>0.09375</v>
      </c>
      <c r="I11" s="78">
        <f>SUM($I$9+$Q$3*C11)</f>
        <v>0.09375</v>
      </c>
      <c r="J11" s="78">
        <f>SUM($J$9+$R$3*C11)</f>
        <v>0.09375</v>
      </c>
      <c r="K11" s="78">
        <f>SUM($K$9+$S$3*C11)</f>
        <v>0.09375</v>
      </c>
      <c r="L11" s="271"/>
      <c r="M11" s="119"/>
      <c r="N11" s="119"/>
      <c r="O11" s="119"/>
    </row>
    <row r="12" spans="1:15" s="56" customFormat="1" ht="12.75">
      <c r="A12" s="221">
        <v>4</v>
      </c>
      <c r="B12" s="233">
        <f>B10-A12</f>
        <v>189</v>
      </c>
      <c r="C12" s="221">
        <f>C10+A12</f>
        <v>4</v>
      </c>
      <c r="D12" s="118" t="s">
        <v>657</v>
      </c>
      <c r="E12" s="76" t="s">
        <v>658</v>
      </c>
      <c r="F12" s="76"/>
      <c r="G12" s="85">
        <f>SUM($G$9+$O$3*C12)</f>
        <v>0.10416666666666667</v>
      </c>
      <c r="H12" s="85">
        <f>SUM($H$9+$P$3*C12)</f>
        <v>0.10486111111111111</v>
      </c>
      <c r="I12" s="85">
        <f>SUM($I$9+$Q$3*C12)</f>
        <v>0.1056547619047619</v>
      </c>
      <c r="J12" s="85">
        <f>SUM($J$9+$R$3*C12)</f>
        <v>0.10657051282051282</v>
      </c>
      <c r="K12" s="85">
        <f>SUM($K$9+$S$3*C12)</f>
        <v>0.1076388888888889</v>
      </c>
      <c r="L12" s="79"/>
      <c r="M12" s="67"/>
      <c r="N12" s="67"/>
      <c r="O12" s="67"/>
    </row>
    <row r="13" spans="1:15" ht="12.75">
      <c r="A13" s="221">
        <v>5</v>
      </c>
      <c r="B13" s="256">
        <f aca="true" t="shared" si="0" ref="B13:B22">B12-A13</f>
        <v>184</v>
      </c>
      <c r="C13" s="221">
        <f aca="true" t="shared" si="1" ref="C13:C22">C12+A13</f>
        <v>9</v>
      </c>
      <c r="D13" s="118" t="s">
        <v>348</v>
      </c>
      <c r="E13" s="76" t="s">
        <v>155</v>
      </c>
      <c r="F13" s="76"/>
      <c r="G13" s="85">
        <f aca="true" t="shared" si="2" ref="G13:G30">SUM($G$9+$O$3*C13)</f>
        <v>0.1171875</v>
      </c>
      <c r="H13" s="85">
        <f aca="true" t="shared" si="3" ref="H13:H30">SUM($H$9+$P$3*C13)</f>
        <v>0.11875</v>
      </c>
      <c r="I13" s="85">
        <f aca="true" t="shared" si="4" ref="I13:I30">SUM($I$9+$Q$3*C13)</f>
        <v>0.12053571428571429</v>
      </c>
      <c r="J13" s="85">
        <f aca="true" t="shared" si="5" ref="J13:J30">SUM($J$9+$R$3*C13)</f>
        <v>0.12259615384615384</v>
      </c>
      <c r="K13" s="85">
        <f aca="true" t="shared" si="6" ref="K13:K30">SUM($K$9+$S$3*C13)</f>
        <v>0.125</v>
      </c>
      <c r="L13" s="79"/>
      <c r="M13" s="67"/>
      <c r="N13" s="67"/>
      <c r="O13" s="67"/>
    </row>
    <row r="14" spans="1:15" ht="12.75">
      <c r="A14" s="221">
        <v>4.5</v>
      </c>
      <c r="B14" s="256">
        <f t="shared" si="0"/>
        <v>179.5</v>
      </c>
      <c r="C14" s="221">
        <f t="shared" si="1"/>
        <v>13.5</v>
      </c>
      <c r="D14" s="118" t="s">
        <v>618</v>
      </c>
      <c r="E14" s="76" t="s">
        <v>251</v>
      </c>
      <c r="F14" s="76"/>
      <c r="G14" s="85">
        <f t="shared" si="2"/>
        <v>0.12890625</v>
      </c>
      <c r="H14" s="85">
        <f t="shared" si="3"/>
        <v>0.13125</v>
      </c>
      <c r="I14" s="85">
        <f t="shared" si="4"/>
        <v>0.13392857142857142</v>
      </c>
      <c r="J14" s="85">
        <f t="shared" si="5"/>
        <v>0.13701923076923078</v>
      </c>
      <c r="K14" s="85">
        <f t="shared" si="6"/>
        <v>0.140625</v>
      </c>
      <c r="L14" s="79"/>
      <c r="M14" s="67"/>
      <c r="N14" s="67"/>
      <c r="O14" s="67"/>
    </row>
    <row r="15" spans="1:15" ht="12.75">
      <c r="A15" s="221">
        <v>7.5</v>
      </c>
      <c r="B15" s="256">
        <f t="shared" si="0"/>
        <v>172</v>
      </c>
      <c r="C15" s="221">
        <f t="shared" si="1"/>
        <v>21</v>
      </c>
      <c r="D15" s="118" t="s">
        <v>349</v>
      </c>
      <c r="E15" s="76" t="s">
        <v>50</v>
      </c>
      <c r="F15" s="76"/>
      <c r="G15" s="85">
        <f t="shared" si="2"/>
        <v>0.1484375</v>
      </c>
      <c r="H15" s="85">
        <f t="shared" si="3"/>
        <v>0.15208333333333332</v>
      </c>
      <c r="I15" s="85">
        <f t="shared" si="4"/>
        <v>0.15625</v>
      </c>
      <c r="J15" s="85">
        <f t="shared" si="5"/>
        <v>0.1610576923076923</v>
      </c>
      <c r="K15" s="85">
        <f t="shared" si="6"/>
        <v>0.16666666666666666</v>
      </c>
      <c r="L15" s="79"/>
      <c r="M15" s="67"/>
      <c r="N15" s="67"/>
      <c r="O15" s="67"/>
    </row>
    <row r="16" spans="1:15" ht="12.75">
      <c r="A16" s="221">
        <v>5</v>
      </c>
      <c r="B16" s="256">
        <f t="shared" si="0"/>
        <v>167</v>
      </c>
      <c r="C16" s="221">
        <f t="shared" si="1"/>
        <v>26</v>
      </c>
      <c r="D16" s="118" t="s">
        <v>350</v>
      </c>
      <c r="E16" s="76" t="s">
        <v>50</v>
      </c>
      <c r="F16" s="76">
        <v>250</v>
      </c>
      <c r="G16" s="85">
        <f t="shared" si="2"/>
        <v>0.16145833333333331</v>
      </c>
      <c r="H16" s="85">
        <f t="shared" si="3"/>
        <v>0.16597222222222222</v>
      </c>
      <c r="I16" s="85">
        <f t="shared" si="4"/>
        <v>0.17113095238095238</v>
      </c>
      <c r="J16" s="85">
        <f t="shared" si="5"/>
        <v>0.17708333333333331</v>
      </c>
      <c r="K16" s="85">
        <f t="shared" si="6"/>
        <v>0.1840277777777778</v>
      </c>
      <c r="L16" s="56"/>
      <c r="M16" s="67"/>
      <c r="N16" s="67"/>
      <c r="O16" s="67"/>
    </row>
    <row r="17" spans="1:15" ht="12.75">
      <c r="A17" s="221">
        <v>10.5</v>
      </c>
      <c r="B17" s="256">
        <f>B16-A17</f>
        <v>156.5</v>
      </c>
      <c r="C17" s="221">
        <f>C16+A17</f>
        <v>36.5</v>
      </c>
      <c r="D17" s="118" t="s">
        <v>351</v>
      </c>
      <c r="E17" s="76" t="s">
        <v>50</v>
      </c>
      <c r="F17" s="76"/>
      <c r="G17" s="85">
        <f t="shared" si="2"/>
        <v>0.18880208333333331</v>
      </c>
      <c r="H17" s="85">
        <f t="shared" si="3"/>
        <v>0.19513888888888886</v>
      </c>
      <c r="I17" s="85">
        <f t="shared" si="4"/>
        <v>0.20238095238095238</v>
      </c>
      <c r="J17" s="85">
        <f t="shared" si="5"/>
        <v>0.2107371794871795</v>
      </c>
      <c r="K17" s="85">
        <f t="shared" si="6"/>
        <v>0.2204861111111111</v>
      </c>
      <c r="L17" s="56"/>
      <c r="M17" s="67"/>
      <c r="N17" s="67"/>
      <c r="O17" s="67"/>
    </row>
    <row r="18" spans="1:15" ht="12.75">
      <c r="A18" s="221">
        <v>6.5</v>
      </c>
      <c r="B18" s="256">
        <f>B17-A18</f>
        <v>150</v>
      </c>
      <c r="C18" s="221">
        <f>C17+A18</f>
        <v>43</v>
      </c>
      <c r="D18" s="118" t="s">
        <v>352</v>
      </c>
      <c r="E18" s="76" t="s">
        <v>50</v>
      </c>
      <c r="F18" s="76"/>
      <c r="G18" s="85">
        <f t="shared" si="2"/>
        <v>0.20572916666666666</v>
      </c>
      <c r="H18" s="85">
        <f t="shared" si="3"/>
        <v>0.21319444444444444</v>
      </c>
      <c r="I18" s="85">
        <f t="shared" si="4"/>
        <v>0.22172619047619047</v>
      </c>
      <c r="J18" s="85">
        <f t="shared" si="5"/>
        <v>0.2315705128205128</v>
      </c>
      <c r="K18" s="85">
        <f t="shared" si="6"/>
        <v>0.24305555555555555</v>
      </c>
      <c r="L18" s="56"/>
      <c r="M18" s="67"/>
      <c r="N18" s="67"/>
      <c r="O18" s="67"/>
    </row>
    <row r="19" spans="1:15" ht="12.75">
      <c r="A19" s="221">
        <v>4</v>
      </c>
      <c r="B19" s="256">
        <f>B18-A19</f>
        <v>146</v>
      </c>
      <c r="C19" s="221">
        <f>C18+A19</f>
        <v>47</v>
      </c>
      <c r="D19" s="118" t="s">
        <v>353</v>
      </c>
      <c r="E19" s="76" t="s">
        <v>354</v>
      </c>
      <c r="F19" s="76"/>
      <c r="G19" s="85">
        <f t="shared" si="2"/>
        <v>0.21614583333333331</v>
      </c>
      <c r="H19" s="85">
        <f t="shared" si="3"/>
        <v>0.22430555555555554</v>
      </c>
      <c r="I19" s="85">
        <f t="shared" si="4"/>
        <v>0.23363095238095238</v>
      </c>
      <c r="J19" s="85">
        <f t="shared" si="5"/>
        <v>0.24439102564102563</v>
      </c>
      <c r="K19" s="85">
        <f t="shared" si="6"/>
        <v>0.2569444444444444</v>
      </c>
      <c r="L19" s="56"/>
      <c r="M19" s="67"/>
      <c r="N19" s="67"/>
      <c r="O19" s="67"/>
    </row>
    <row r="20" spans="1:15" ht="12.75">
      <c r="A20" s="221">
        <v>3</v>
      </c>
      <c r="B20" s="256">
        <f>B19-A20</f>
        <v>143</v>
      </c>
      <c r="C20" s="221">
        <f>C19+A20</f>
        <v>50</v>
      </c>
      <c r="D20" s="118" t="s">
        <v>619</v>
      </c>
      <c r="E20" s="76" t="s">
        <v>355</v>
      </c>
      <c r="F20" s="76"/>
      <c r="G20" s="85">
        <f t="shared" si="2"/>
        <v>0.22395833333333331</v>
      </c>
      <c r="H20" s="85">
        <f t="shared" si="3"/>
        <v>0.23263888888888887</v>
      </c>
      <c r="I20" s="85">
        <f t="shared" si="4"/>
        <v>0.2425595238095238</v>
      </c>
      <c r="J20" s="85">
        <f t="shared" si="5"/>
        <v>0.25400641025641024</v>
      </c>
      <c r="K20" s="85">
        <f t="shared" si="6"/>
        <v>0.2673611111111111</v>
      </c>
      <c r="L20" s="66"/>
      <c r="M20" s="67"/>
      <c r="N20" s="67"/>
      <c r="O20" s="67"/>
    </row>
    <row r="21" spans="1:15" ht="12.75">
      <c r="A21" s="221">
        <v>10</v>
      </c>
      <c r="B21" s="256">
        <f t="shared" si="0"/>
        <v>133</v>
      </c>
      <c r="C21" s="221">
        <f t="shared" si="1"/>
        <v>60</v>
      </c>
      <c r="D21" s="118" t="s">
        <v>356</v>
      </c>
      <c r="E21" s="76" t="s">
        <v>355</v>
      </c>
      <c r="F21" s="76">
        <v>239</v>
      </c>
      <c r="G21" s="85">
        <f t="shared" si="2"/>
        <v>0.25</v>
      </c>
      <c r="H21" s="85">
        <f t="shared" si="3"/>
        <v>0.26041666666666663</v>
      </c>
      <c r="I21" s="85">
        <f t="shared" si="4"/>
        <v>0.27232142857142855</v>
      </c>
      <c r="J21" s="85">
        <f t="shared" si="5"/>
        <v>0.2860576923076923</v>
      </c>
      <c r="K21" s="85">
        <f t="shared" si="6"/>
        <v>0.3020833333333333</v>
      </c>
      <c r="L21" s="66"/>
      <c r="M21" s="67"/>
      <c r="N21" s="67"/>
      <c r="O21" s="67"/>
    </row>
    <row r="22" spans="1:15" ht="12.75">
      <c r="A22" s="221">
        <v>7.5</v>
      </c>
      <c r="B22" s="256">
        <f t="shared" si="0"/>
        <v>125.5</v>
      </c>
      <c r="C22" s="221">
        <f t="shared" si="1"/>
        <v>67.5</v>
      </c>
      <c r="D22" s="118" t="s">
        <v>357</v>
      </c>
      <c r="E22" s="76" t="s">
        <v>355</v>
      </c>
      <c r="F22" s="76">
        <v>225</v>
      </c>
      <c r="G22" s="85">
        <f t="shared" si="2"/>
        <v>0.26953125</v>
      </c>
      <c r="H22" s="85">
        <f t="shared" si="3"/>
        <v>0.28125</v>
      </c>
      <c r="I22" s="85">
        <f t="shared" si="4"/>
        <v>0.2946428571428571</v>
      </c>
      <c r="J22" s="85">
        <f t="shared" si="5"/>
        <v>0.31009615384615385</v>
      </c>
      <c r="K22" s="85">
        <f t="shared" si="6"/>
        <v>0.328125</v>
      </c>
      <c r="L22" s="66"/>
      <c r="M22" s="67"/>
      <c r="N22" s="67"/>
      <c r="O22" s="67"/>
    </row>
    <row r="23" spans="1:15" ht="12.75">
      <c r="A23" s="221">
        <v>6</v>
      </c>
      <c r="B23" s="256">
        <f aca="true" t="shared" si="7" ref="B23:B29">B22-A23</f>
        <v>119.5</v>
      </c>
      <c r="C23" s="221">
        <f aca="true" t="shared" si="8" ref="C23:C29">C22+A23</f>
        <v>73.5</v>
      </c>
      <c r="D23" s="162" t="s">
        <v>358</v>
      </c>
      <c r="E23" s="76" t="s">
        <v>359</v>
      </c>
      <c r="F23" s="76">
        <v>210</v>
      </c>
      <c r="G23" s="85">
        <f t="shared" si="2"/>
        <v>0.28515625</v>
      </c>
      <c r="H23" s="85">
        <f t="shared" si="3"/>
        <v>0.2979166666666666</v>
      </c>
      <c r="I23" s="85">
        <f t="shared" si="4"/>
        <v>0.3125</v>
      </c>
      <c r="J23" s="85">
        <f t="shared" si="5"/>
        <v>0.3293269230769231</v>
      </c>
      <c r="K23" s="85">
        <f t="shared" si="6"/>
        <v>0.3489583333333333</v>
      </c>
      <c r="L23" s="66"/>
      <c r="M23" s="67"/>
      <c r="N23" s="67"/>
      <c r="O23" s="67"/>
    </row>
    <row r="24" spans="1:15" ht="12.75">
      <c r="A24" s="221">
        <v>4</v>
      </c>
      <c r="B24" s="256">
        <f t="shared" si="7"/>
        <v>115.5</v>
      </c>
      <c r="C24" s="221">
        <f t="shared" si="8"/>
        <v>77.5</v>
      </c>
      <c r="D24" s="118" t="s">
        <v>360</v>
      </c>
      <c r="E24" s="76" t="s">
        <v>56</v>
      </c>
      <c r="F24" s="76"/>
      <c r="G24" s="85">
        <f t="shared" si="2"/>
        <v>0.29557291666666663</v>
      </c>
      <c r="H24" s="85">
        <f t="shared" si="3"/>
        <v>0.3090277777777778</v>
      </c>
      <c r="I24" s="85">
        <f t="shared" si="4"/>
        <v>0.32440476190476186</v>
      </c>
      <c r="J24" s="85">
        <f t="shared" si="5"/>
        <v>0.3421474358974359</v>
      </c>
      <c r="K24" s="85">
        <f t="shared" si="6"/>
        <v>0.3628472222222222</v>
      </c>
      <c r="L24" s="66"/>
      <c r="M24" s="67"/>
      <c r="N24" s="67"/>
      <c r="O24" s="67"/>
    </row>
    <row r="25" spans="1:15" ht="12.75">
      <c r="A25" s="221">
        <v>2</v>
      </c>
      <c r="B25" s="256">
        <f t="shared" si="7"/>
        <v>113.5</v>
      </c>
      <c r="C25" s="221">
        <f t="shared" si="8"/>
        <v>79.5</v>
      </c>
      <c r="D25" s="118" t="s">
        <v>620</v>
      </c>
      <c r="E25" s="76" t="s">
        <v>56</v>
      </c>
      <c r="F25" s="76"/>
      <c r="G25" s="85">
        <f t="shared" si="2"/>
        <v>0.30078125</v>
      </c>
      <c r="H25" s="85">
        <f t="shared" si="3"/>
        <v>0.3145833333333333</v>
      </c>
      <c r="I25" s="85">
        <f t="shared" si="4"/>
        <v>0.33035714285714285</v>
      </c>
      <c r="J25" s="85">
        <f t="shared" si="5"/>
        <v>0.3485576923076923</v>
      </c>
      <c r="K25" s="85">
        <f t="shared" si="6"/>
        <v>0.36979166666666663</v>
      </c>
      <c r="L25" s="66"/>
      <c r="M25" s="67"/>
      <c r="N25" s="67"/>
      <c r="O25" s="67"/>
    </row>
    <row r="26" spans="1:15" ht="12.75">
      <c r="A26" s="221">
        <v>4.5</v>
      </c>
      <c r="B26" s="256">
        <f t="shared" si="7"/>
        <v>109</v>
      </c>
      <c r="C26" s="221">
        <f t="shared" si="8"/>
        <v>84</v>
      </c>
      <c r="D26" s="118" t="s">
        <v>361</v>
      </c>
      <c r="E26" s="76" t="s">
        <v>56</v>
      </c>
      <c r="F26" s="76"/>
      <c r="G26" s="85">
        <f t="shared" si="2"/>
        <v>0.3125</v>
      </c>
      <c r="H26" s="85">
        <f t="shared" si="3"/>
        <v>0.3270833333333333</v>
      </c>
      <c r="I26" s="85">
        <f t="shared" si="4"/>
        <v>0.34375</v>
      </c>
      <c r="J26" s="85">
        <f t="shared" si="5"/>
        <v>0.3629807692307692</v>
      </c>
      <c r="K26" s="85">
        <f t="shared" si="6"/>
        <v>0.38541666666666663</v>
      </c>
      <c r="L26" s="66"/>
      <c r="M26" s="67"/>
      <c r="N26" s="67"/>
      <c r="O26" s="67"/>
    </row>
    <row r="27" spans="1:15" ht="12.75">
      <c r="A27" s="221">
        <v>6</v>
      </c>
      <c r="B27" s="256">
        <f t="shared" si="7"/>
        <v>103</v>
      </c>
      <c r="C27" s="221">
        <f t="shared" si="8"/>
        <v>90</v>
      </c>
      <c r="D27" s="118" t="s">
        <v>362</v>
      </c>
      <c r="E27" s="76" t="s">
        <v>56</v>
      </c>
      <c r="F27" s="76"/>
      <c r="G27" s="85">
        <f t="shared" si="2"/>
        <v>0.328125</v>
      </c>
      <c r="H27" s="85">
        <f t="shared" si="3"/>
        <v>0.34375</v>
      </c>
      <c r="I27" s="85">
        <f t="shared" si="4"/>
        <v>0.36160714285714285</v>
      </c>
      <c r="J27" s="85">
        <f t="shared" si="5"/>
        <v>0.38221153846153844</v>
      </c>
      <c r="K27" s="85">
        <f t="shared" si="6"/>
        <v>0.40625</v>
      </c>
      <c r="L27" s="66"/>
      <c r="M27" s="67"/>
      <c r="N27" s="67"/>
      <c r="O27" s="67"/>
    </row>
    <row r="28" spans="1:15" ht="12.75">
      <c r="A28" s="221">
        <v>0.5</v>
      </c>
      <c r="B28" s="256">
        <f t="shared" si="7"/>
        <v>102.5</v>
      </c>
      <c r="C28" s="221">
        <f t="shared" si="8"/>
        <v>90.5</v>
      </c>
      <c r="D28" s="120" t="s">
        <v>530</v>
      </c>
      <c r="E28" s="76" t="s">
        <v>363</v>
      </c>
      <c r="F28" s="76"/>
      <c r="G28" s="85">
        <f t="shared" si="2"/>
        <v>0.3294270833333333</v>
      </c>
      <c r="H28" s="85">
        <f t="shared" si="3"/>
        <v>0.3451388888888889</v>
      </c>
      <c r="I28" s="85">
        <f t="shared" si="4"/>
        <v>0.3630952380952381</v>
      </c>
      <c r="J28" s="85">
        <f t="shared" si="5"/>
        <v>0.38381410256410253</v>
      </c>
      <c r="K28" s="85">
        <f t="shared" si="6"/>
        <v>0.4079861111111111</v>
      </c>
      <c r="L28" s="66"/>
      <c r="M28" s="67"/>
      <c r="N28" s="67"/>
      <c r="O28" s="67"/>
    </row>
    <row r="29" spans="1:15" ht="12.75">
      <c r="A29" s="221">
        <v>1.5</v>
      </c>
      <c r="B29" s="256">
        <f t="shared" si="7"/>
        <v>101</v>
      </c>
      <c r="C29" s="221">
        <f t="shared" si="8"/>
        <v>92</v>
      </c>
      <c r="D29" s="118" t="s">
        <v>364</v>
      </c>
      <c r="E29" s="76" t="s">
        <v>365</v>
      </c>
      <c r="F29" s="76"/>
      <c r="G29" s="85">
        <f t="shared" si="2"/>
        <v>0.3333333333333333</v>
      </c>
      <c r="H29" s="85">
        <f t="shared" si="3"/>
        <v>0.34930555555555554</v>
      </c>
      <c r="I29" s="85">
        <f t="shared" si="4"/>
        <v>0.3675595238095238</v>
      </c>
      <c r="J29" s="85">
        <f t="shared" si="5"/>
        <v>0.3886217948717949</v>
      </c>
      <c r="K29" s="85">
        <f t="shared" si="6"/>
        <v>0.4131944444444444</v>
      </c>
      <c r="L29" s="66"/>
      <c r="M29" s="67"/>
      <c r="N29" s="67"/>
      <c r="O29" s="67"/>
    </row>
    <row r="30" spans="1:15" ht="12.75">
      <c r="A30" s="221">
        <v>6</v>
      </c>
      <c r="B30" s="256">
        <f>B29-A30</f>
        <v>95</v>
      </c>
      <c r="C30" s="221">
        <f>C29+A30</f>
        <v>98</v>
      </c>
      <c r="D30" s="118" t="s">
        <v>368</v>
      </c>
      <c r="E30" s="76" t="s">
        <v>367</v>
      </c>
      <c r="F30" s="76"/>
      <c r="G30" s="85">
        <f t="shared" si="2"/>
        <v>0.3489583333333333</v>
      </c>
      <c r="H30" s="85">
        <f t="shared" si="3"/>
        <v>0.3659722222222222</v>
      </c>
      <c r="I30" s="85">
        <f t="shared" si="4"/>
        <v>0.38541666666666663</v>
      </c>
      <c r="J30" s="85">
        <f t="shared" si="5"/>
        <v>0.4078525641025641</v>
      </c>
      <c r="K30" s="85">
        <f t="shared" si="6"/>
        <v>0.43402777777777773</v>
      </c>
      <c r="L30" s="66"/>
      <c r="M30" s="67"/>
      <c r="N30" s="67"/>
      <c r="O30" s="67"/>
    </row>
    <row r="31" spans="1:15" ht="12.75">
      <c r="A31" s="221">
        <v>14</v>
      </c>
      <c r="B31" s="256">
        <f>B30-A31</f>
        <v>81</v>
      </c>
      <c r="C31" s="221">
        <f>C30+A31</f>
        <v>112</v>
      </c>
      <c r="D31" s="248" t="s">
        <v>366</v>
      </c>
      <c r="E31" s="76"/>
      <c r="F31" s="76">
        <v>183</v>
      </c>
      <c r="G31" s="85">
        <f>SUM($G$9+$O$3*C31)</f>
        <v>0.38541666666666663</v>
      </c>
      <c r="H31" s="85">
        <f>SUM($H$9+$P$3*C31)</f>
        <v>0.40486111111111106</v>
      </c>
      <c r="I31" s="85">
        <f>SUM($I$9+$Q$3*C31)</f>
        <v>0.4270833333333333</v>
      </c>
      <c r="J31" s="85">
        <f>SUM($J$9+$R$3*C31)</f>
        <v>0.452724358974359</v>
      </c>
      <c r="K31" s="85">
        <f>SUM($K$9+$S$3*C31)</f>
        <v>0.48263888888888884</v>
      </c>
      <c r="L31" s="66"/>
      <c r="M31" s="67"/>
      <c r="N31" s="67"/>
      <c r="O31" s="67"/>
    </row>
    <row r="32" spans="1:15" ht="12.75">
      <c r="A32" s="221"/>
      <c r="B32" s="256"/>
      <c r="C32" s="221"/>
      <c r="D32" s="245" t="s">
        <v>61</v>
      </c>
      <c r="E32" s="76"/>
      <c r="F32" s="76"/>
      <c r="G32" s="85"/>
      <c r="H32" s="85"/>
      <c r="I32" s="85"/>
      <c r="J32" s="85"/>
      <c r="K32" s="85"/>
      <c r="L32" s="91"/>
      <c r="M32" s="67"/>
      <c r="N32" s="67"/>
      <c r="O32" s="67"/>
    </row>
    <row r="33" spans="1:15" ht="12.75">
      <c r="A33" s="221">
        <v>0</v>
      </c>
      <c r="B33" s="233">
        <f>B31</f>
        <v>81</v>
      </c>
      <c r="C33" s="221">
        <f>C31</f>
        <v>112</v>
      </c>
      <c r="D33" s="248" t="s">
        <v>370</v>
      </c>
      <c r="E33" s="76" t="s">
        <v>369</v>
      </c>
      <c r="F33" s="76">
        <v>183</v>
      </c>
      <c r="G33" s="78">
        <f>$L$6</f>
        <v>0.4583333333333333</v>
      </c>
      <c r="H33" s="78">
        <f>$L$6</f>
        <v>0.4583333333333333</v>
      </c>
      <c r="I33" s="78">
        <f>$L$6</f>
        <v>0.4583333333333333</v>
      </c>
      <c r="J33" s="78">
        <f>$M$6</f>
        <v>0.4583333333333333</v>
      </c>
      <c r="K33" s="78">
        <f>$M$6</f>
        <v>0.4583333333333333</v>
      </c>
      <c r="L33" s="109">
        <f>A33</f>
        <v>0</v>
      </c>
      <c r="M33" s="67"/>
      <c r="N33" s="67"/>
      <c r="O33" s="67"/>
    </row>
    <row r="34" spans="1:15" ht="12.75">
      <c r="A34" s="221">
        <v>6</v>
      </c>
      <c r="B34" s="233">
        <f aca="true" t="shared" si="9" ref="B34:B48">B33-A34</f>
        <v>75</v>
      </c>
      <c r="C34" s="221">
        <f aca="true" t="shared" si="10" ref="C34:C48">C33+A34</f>
        <v>118</v>
      </c>
      <c r="D34" s="118" t="s">
        <v>371</v>
      </c>
      <c r="E34" s="76" t="s">
        <v>45</v>
      </c>
      <c r="F34" s="76">
        <v>346</v>
      </c>
      <c r="G34" s="85">
        <f>SUM($G$33+$O$3*L34)</f>
        <v>0.4739583333333333</v>
      </c>
      <c r="H34" s="85">
        <f>SUM($H$33+$P$3*L34)</f>
        <v>0.475</v>
      </c>
      <c r="I34" s="85">
        <f>SUM($I$33+$Q$3*L34)</f>
        <v>0.47619047619047616</v>
      </c>
      <c r="J34" s="85">
        <f>SUM($J$33+$R$3*L34)</f>
        <v>0.47756410256410253</v>
      </c>
      <c r="K34" s="85">
        <f>SUM($K$33+$S$3*L34)</f>
        <v>0.47916666666666663</v>
      </c>
      <c r="L34" s="122">
        <f aca="true" t="shared" si="11" ref="L34:L51">L33+A34</f>
        <v>6</v>
      </c>
      <c r="M34" s="67"/>
      <c r="N34" s="67"/>
      <c r="O34" s="67"/>
    </row>
    <row r="35" spans="1:15" ht="12.75">
      <c r="A35" s="221">
        <v>7</v>
      </c>
      <c r="B35" s="233">
        <f t="shared" si="9"/>
        <v>68</v>
      </c>
      <c r="C35" s="221">
        <f t="shared" si="10"/>
        <v>125</v>
      </c>
      <c r="D35" s="118" t="s">
        <v>745</v>
      </c>
      <c r="E35" s="76" t="s">
        <v>251</v>
      </c>
      <c r="F35" s="76"/>
      <c r="G35" s="85">
        <f aca="true" t="shared" si="12" ref="G35:G49">SUM($G$33+$O$3*L35)</f>
        <v>0.4921875</v>
      </c>
      <c r="H35" s="85">
        <f aca="true" t="shared" si="13" ref="H35:H49">SUM($H$33+$P$3*L35)</f>
        <v>0.4944444444444444</v>
      </c>
      <c r="I35" s="85">
        <f aca="true" t="shared" si="14" ref="I35:I49">SUM($I$33+$Q$3*L35)</f>
        <v>0.49702380952380953</v>
      </c>
      <c r="J35" s="85">
        <f aca="true" t="shared" si="15" ref="J35:J49">SUM($J$33+$R$3*L35)</f>
        <v>0.5</v>
      </c>
      <c r="K35" s="85">
        <f aca="true" t="shared" si="16" ref="K35:K49">SUM($K$33+$S$3*L35)</f>
        <v>0.5034722222222222</v>
      </c>
      <c r="L35" s="122">
        <f t="shared" si="11"/>
        <v>13</v>
      </c>
      <c r="M35" s="67"/>
      <c r="N35" s="67"/>
      <c r="O35" s="67"/>
    </row>
    <row r="36" spans="1:15" ht="12.75">
      <c r="A36" s="221">
        <v>5</v>
      </c>
      <c r="B36" s="233">
        <f t="shared" si="9"/>
        <v>63</v>
      </c>
      <c r="C36" s="221">
        <f t="shared" si="10"/>
        <v>130</v>
      </c>
      <c r="D36" s="257" t="s">
        <v>372</v>
      </c>
      <c r="E36" s="76" t="s">
        <v>251</v>
      </c>
      <c r="F36" s="76"/>
      <c r="G36" s="85">
        <f t="shared" si="12"/>
        <v>0.5052083333333333</v>
      </c>
      <c r="H36" s="85">
        <f t="shared" si="13"/>
        <v>0.5083333333333333</v>
      </c>
      <c r="I36" s="85">
        <f t="shared" si="14"/>
        <v>0.5119047619047619</v>
      </c>
      <c r="J36" s="85">
        <f t="shared" si="15"/>
        <v>0.516025641025641</v>
      </c>
      <c r="K36" s="85">
        <f t="shared" si="16"/>
        <v>0.5208333333333333</v>
      </c>
      <c r="L36" s="122">
        <f t="shared" si="11"/>
        <v>18</v>
      </c>
      <c r="M36" s="67"/>
      <c r="N36" s="67"/>
      <c r="O36" s="67"/>
    </row>
    <row r="37" spans="1:15" ht="12.75">
      <c r="A37" s="221">
        <v>3</v>
      </c>
      <c r="B37" s="233">
        <f t="shared" si="9"/>
        <v>60</v>
      </c>
      <c r="C37" s="221">
        <f t="shared" si="10"/>
        <v>133</v>
      </c>
      <c r="D37" s="162" t="s">
        <v>654</v>
      </c>
      <c r="E37" s="76" t="s">
        <v>373</v>
      </c>
      <c r="F37" s="76"/>
      <c r="G37" s="85">
        <f t="shared" si="12"/>
        <v>0.5130208333333333</v>
      </c>
      <c r="H37" s="85">
        <f t="shared" si="13"/>
        <v>0.5166666666666666</v>
      </c>
      <c r="I37" s="85">
        <f t="shared" si="14"/>
        <v>0.5208333333333333</v>
      </c>
      <c r="J37" s="85">
        <f t="shared" si="15"/>
        <v>0.5256410256410257</v>
      </c>
      <c r="K37" s="85">
        <f t="shared" si="16"/>
        <v>0.53125</v>
      </c>
      <c r="L37" s="122">
        <f t="shared" si="11"/>
        <v>21</v>
      </c>
      <c r="M37" s="67"/>
      <c r="N37" s="67"/>
      <c r="O37" s="67"/>
    </row>
    <row r="38" spans="1:15" ht="12.75">
      <c r="A38" s="221">
        <v>1.5</v>
      </c>
      <c r="B38" s="233">
        <f t="shared" si="9"/>
        <v>58.5</v>
      </c>
      <c r="C38" s="221">
        <f t="shared" si="10"/>
        <v>134.5</v>
      </c>
      <c r="D38" s="120" t="s">
        <v>655</v>
      </c>
      <c r="E38" s="76" t="s">
        <v>656</v>
      </c>
      <c r="F38" s="116"/>
      <c r="G38" s="85">
        <f t="shared" si="12"/>
        <v>0.5169270833333333</v>
      </c>
      <c r="H38" s="85">
        <f t="shared" si="13"/>
        <v>0.5208333333333333</v>
      </c>
      <c r="I38" s="85">
        <f t="shared" si="14"/>
        <v>0.5252976190476191</v>
      </c>
      <c r="J38" s="85">
        <f t="shared" si="15"/>
        <v>0.530448717948718</v>
      </c>
      <c r="K38" s="85">
        <f t="shared" si="16"/>
        <v>0.5364583333333333</v>
      </c>
      <c r="L38" s="122">
        <f t="shared" si="11"/>
        <v>22.5</v>
      </c>
      <c r="M38" s="67"/>
      <c r="N38" s="67"/>
      <c r="O38" s="67"/>
    </row>
    <row r="39" spans="1:15" ht="12.75">
      <c r="A39" s="221">
        <v>1.5</v>
      </c>
      <c r="B39" s="233">
        <f t="shared" si="9"/>
        <v>57</v>
      </c>
      <c r="C39" s="221">
        <f t="shared" si="10"/>
        <v>136</v>
      </c>
      <c r="D39" s="162" t="s">
        <v>374</v>
      </c>
      <c r="E39" s="76" t="s">
        <v>375</v>
      </c>
      <c r="F39" s="116"/>
      <c r="G39" s="85">
        <f t="shared" si="12"/>
        <v>0.5208333333333333</v>
      </c>
      <c r="H39" s="85">
        <f t="shared" si="13"/>
        <v>0.5249999999999999</v>
      </c>
      <c r="I39" s="85">
        <f t="shared" si="14"/>
        <v>0.5297619047619048</v>
      </c>
      <c r="J39" s="85">
        <f t="shared" si="15"/>
        <v>0.5352564102564102</v>
      </c>
      <c r="K39" s="85">
        <f t="shared" si="16"/>
        <v>0.5416666666666666</v>
      </c>
      <c r="L39" s="122">
        <f t="shared" si="11"/>
        <v>24</v>
      </c>
      <c r="M39" s="67"/>
      <c r="N39" s="67"/>
      <c r="O39" s="67"/>
    </row>
    <row r="40" spans="1:15" ht="12.75">
      <c r="A40" s="221">
        <v>3</v>
      </c>
      <c r="B40" s="233">
        <f t="shared" si="9"/>
        <v>54</v>
      </c>
      <c r="C40" s="221">
        <f t="shared" si="10"/>
        <v>139</v>
      </c>
      <c r="D40" s="118" t="s">
        <v>659</v>
      </c>
      <c r="E40" s="76" t="s">
        <v>656</v>
      </c>
      <c r="F40" s="116"/>
      <c r="G40" s="85">
        <f t="shared" si="12"/>
        <v>0.5286458333333333</v>
      </c>
      <c r="H40" s="85">
        <f t="shared" si="13"/>
        <v>0.5333333333333333</v>
      </c>
      <c r="I40" s="85">
        <f t="shared" si="14"/>
        <v>0.5386904761904762</v>
      </c>
      <c r="J40" s="85">
        <f t="shared" si="15"/>
        <v>0.5448717948717948</v>
      </c>
      <c r="K40" s="85">
        <f t="shared" si="16"/>
        <v>0.5520833333333333</v>
      </c>
      <c r="L40" s="122">
        <f t="shared" si="11"/>
        <v>27</v>
      </c>
      <c r="M40" s="67"/>
      <c r="N40" s="67"/>
      <c r="O40" s="67"/>
    </row>
    <row r="41" spans="1:15" ht="12.75">
      <c r="A41" s="221">
        <v>3.5</v>
      </c>
      <c r="B41" s="233">
        <f t="shared" si="9"/>
        <v>50.5</v>
      </c>
      <c r="C41" s="221">
        <f t="shared" si="10"/>
        <v>142.5</v>
      </c>
      <c r="D41" s="118" t="s">
        <v>660</v>
      </c>
      <c r="E41" s="76" t="s">
        <v>656</v>
      </c>
      <c r="F41" s="116"/>
      <c r="G41" s="85">
        <f t="shared" si="12"/>
        <v>0.5377604166666666</v>
      </c>
      <c r="H41" s="85">
        <f t="shared" si="13"/>
        <v>0.5430555555555555</v>
      </c>
      <c r="I41" s="85">
        <f t="shared" si="14"/>
        <v>0.5491071428571428</v>
      </c>
      <c r="J41" s="85">
        <f t="shared" si="15"/>
        <v>0.5560897435897436</v>
      </c>
      <c r="K41" s="85">
        <f t="shared" si="16"/>
        <v>0.564236111111111</v>
      </c>
      <c r="L41" s="122">
        <f t="shared" si="11"/>
        <v>30.5</v>
      </c>
      <c r="M41" s="67"/>
      <c r="N41" s="67"/>
      <c r="O41" s="67"/>
    </row>
    <row r="42" spans="1:15" ht="12.75">
      <c r="A42" s="221">
        <v>5</v>
      </c>
      <c r="B42" s="233">
        <f t="shared" si="9"/>
        <v>45.5</v>
      </c>
      <c r="C42" s="221">
        <f t="shared" si="10"/>
        <v>147.5</v>
      </c>
      <c r="D42" s="118" t="s">
        <v>661</v>
      </c>
      <c r="E42" s="76" t="s">
        <v>663</v>
      </c>
      <c r="F42" s="116"/>
      <c r="G42" s="85">
        <f t="shared" si="12"/>
        <v>0.55078125</v>
      </c>
      <c r="H42" s="85">
        <f t="shared" si="13"/>
        <v>0.5569444444444445</v>
      </c>
      <c r="I42" s="85">
        <f t="shared" si="14"/>
        <v>0.5639880952380952</v>
      </c>
      <c r="J42" s="85">
        <f t="shared" si="15"/>
        <v>0.5721153846153846</v>
      </c>
      <c r="K42" s="85">
        <f t="shared" si="16"/>
        <v>0.5815972222222222</v>
      </c>
      <c r="L42" s="122">
        <f t="shared" si="11"/>
        <v>35.5</v>
      </c>
      <c r="M42" s="67"/>
      <c r="N42" s="67"/>
      <c r="O42" s="67"/>
    </row>
    <row r="43" spans="1:15" ht="12.75">
      <c r="A43" s="221">
        <v>2</v>
      </c>
      <c r="B43" s="233">
        <f t="shared" si="9"/>
        <v>43.5</v>
      </c>
      <c r="C43" s="221">
        <f t="shared" si="10"/>
        <v>149.5</v>
      </c>
      <c r="D43" s="118" t="s">
        <v>662</v>
      </c>
      <c r="E43" s="76" t="s">
        <v>664</v>
      </c>
      <c r="F43" s="116">
        <v>260</v>
      </c>
      <c r="G43" s="85">
        <f t="shared" si="12"/>
        <v>0.5559895833333333</v>
      </c>
      <c r="H43" s="85">
        <f t="shared" si="13"/>
        <v>0.5625</v>
      </c>
      <c r="I43" s="85">
        <f t="shared" si="14"/>
        <v>0.5699404761904762</v>
      </c>
      <c r="J43" s="85">
        <f t="shared" si="15"/>
        <v>0.578525641025641</v>
      </c>
      <c r="K43" s="85">
        <f t="shared" si="16"/>
        <v>0.5885416666666666</v>
      </c>
      <c r="L43" s="122">
        <f t="shared" si="11"/>
        <v>37.5</v>
      </c>
      <c r="M43" s="67"/>
      <c r="N43" s="67"/>
      <c r="O43" s="67"/>
    </row>
    <row r="44" spans="1:15" ht="12.75">
      <c r="A44" s="221">
        <v>4</v>
      </c>
      <c r="B44" s="233">
        <f t="shared" si="9"/>
        <v>39.5</v>
      </c>
      <c r="C44" s="221">
        <f t="shared" si="10"/>
        <v>153.5</v>
      </c>
      <c r="D44" s="257" t="s">
        <v>665</v>
      </c>
      <c r="E44" s="76" t="s">
        <v>664</v>
      </c>
      <c r="F44" s="116"/>
      <c r="G44" s="85">
        <f t="shared" si="12"/>
        <v>0.56640625</v>
      </c>
      <c r="H44" s="85">
        <f t="shared" si="13"/>
        <v>0.5736111111111111</v>
      </c>
      <c r="I44" s="85">
        <f t="shared" si="14"/>
        <v>0.581845238095238</v>
      </c>
      <c r="J44" s="85">
        <f t="shared" si="15"/>
        <v>0.5913461538461539</v>
      </c>
      <c r="K44" s="85">
        <f t="shared" si="16"/>
        <v>0.6024305555555556</v>
      </c>
      <c r="L44" s="122">
        <f t="shared" si="11"/>
        <v>41.5</v>
      </c>
      <c r="M44" s="67"/>
      <c r="N44" s="67"/>
      <c r="O44" s="67"/>
    </row>
    <row r="45" spans="1:15" ht="12.75">
      <c r="A45" s="221">
        <v>6.5</v>
      </c>
      <c r="B45" s="233">
        <f t="shared" si="9"/>
        <v>33</v>
      </c>
      <c r="C45" s="221">
        <f t="shared" si="10"/>
        <v>160</v>
      </c>
      <c r="D45" s="118" t="s">
        <v>668</v>
      </c>
      <c r="E45" s="76" t="s">
        <v>666</v>
      </c>
      <c r="F45" s="116"/>
      <c r="G45" s="85">
        <f t="shared" si="12"/>
        <v>0.5833333333333333</v>
      </c>
      <c r="H45" s="85">
        <f t="shared" si="13"/>
        <v>0.5916666666666666</v>
      </c>
      <c r="I45" s="85">
        <f t="shared" si="14"/>
        <v>0.6011904761904762</v>
      </c>
      <c r="J45" s="85">
        <f t="shared" si="15"/>
        <v>0.6121794871794872</v>
      </c>
      <c r="K45" s="85">
        <f t="shared" si="16"/>
        <v>0.625</v>
      </c>
      <c r="L45" s="122">
        <f t="shared" si="11"/>
        <v>48</v>
      </c>
      <c r="M45" s="67"/>
      <c r="N45" s="67"/>
      <c r="O45" s="67"/>
    </row>
    <row r="46" spans="1:15" ht="12.75">
      <c r="A46" s="221">
        <v>2.5</v>
      </c>
      <c r="B46" s="233">
        <f t="shared" si="9"/>
        <v>30.5</v>
      </c>
      <c r="C46" s="221">
        <f t="shared" si="10"/>
        <v>162.5</v>
      </c>
      <c r="D46" s="118" t="s">
        <v>667</v>
      </c>
      <c r="E46" s="76" t="s">
        <v>496</v>
      </c>
      <c r="F46" s="116"/>
      <c r="G46" s="85">
        <f t="shared" si="12"/>
        <v>0.58984375</v>
      </c>
      <c r="H46" s="85">
        <f t="shared" si="13"/>
        <v>0.5986111111111111</v>
      </c>
      <c r="I46" s="85">
        <f t="shared" si="14"/>
        <v>0.6086309523809523</v>
      </c>
      <c r="J46" s="85">
        <f t="shared" si="15"/>
        <v>0.6201923076923077</v>
      </c>
      <c r="K46" s="85">
        <f t="shared" si="16"/>
        <v>0.6336805555555556</v>
      </c>
      <c r="L46" s="122">
        <f t="shared" si="11"/>
        <v>50.5</v>
      </c>
      <c r="M46" s="67"/>
      <c r="N46" s="67"/>
      <c r="O46" s="67"/>
    </row>
    <row r="47" spans="1:15" ht="12.75">
      <c r="A47" s="221">
        <v>7.5</v>
      </c>
      <c r="B47" s="233">
        <f t="shared" si="9"/>
        <v>23</v>
      </c>
      <c r="C47" s="221">
        <f t="shared" si="10"/>
        <v>170</v>
      </c>
      <c r="D47" s="118" t="s">
        <v>669</v>
      </c>
      <c r="E47" s="76" t="s">
        <v>496</v>
      </c>
      <c r="F47" s="116"/>
      <c r="G47" s="85">
        <f t="shared" si="12"/>
        <v>0.609375</v>
      </c>
      <c r="H47" s="85">
        <f t="shared" si="13"/>
        <v>0.6194444444444445</v>
      </c>
      <c r="I47" s="85">
        <f t="shared" si="14"/>
        <v>0.6309523809523809</v>
      </c>
      <c r="J47" s="85">
        <f t="shared" si="15"/>
        <v>0.6442307692307692</v>
      </c>
      <c r="K47" s="85">
        <f t="shared" si="16"/>
        <v>0.6597222222222222</v>
      </c>
      <c r="L47" s="122">
        <f t="shared" si="11"/>
        <v>58</v>
      </c>
      <c r="M47" s="67"/>
      <c r="N47" s="67"/>
      <c r="O47" s="67"/>
    </row>
    <row r="48" spans="1:15" ht="12.75">
      <c r="A48" s="221">
        <v>6</v>
      </c>
      <c r="B48" s="233">
        <f t="shared" si="9"/>
        <v>17</v>
      </c>
      <c r="C48" s="221">
        <f t="shared" si="10"/>
        <v>176</v>
      </c>
      <c r="D48" s="118" t="s">
        <v>670</v>
      </c>
      <c r="E48" s="76" t="s">
        <v>496</v>
      </c>
      <c r="F48" s="116"/>
      <c r="G48" s="85">
        <f t="shared" si="12"/>
        <v>0.625</v>
      </c>
      <c r="H48" s="85">
        <f t="shared" si="13"/>
        <v>0.6361111111111111</v>
      </c>
      <c r="I48" s="85">
        <f t="shared" si="14"/>
        <v>0.6488095238095237</v>
      </c>
      <c r="J48" s="85">
        <f t="shared" si="15"/>
        <v>0.6634615384615384</v>
      </c>
      <c r="K48" s="85">
        <f t="shared" si="16"/>
        <v>0.6805555555555556</v>
      </c>
      <c r="L48" s="122">
        <f t="shared" si="11"/>
        <v>64</v>
      </c>
      <c r="M48" s="67"/>
      <c r="N48" s="67"/>
      <c r="O48" s="67"/>
    </row>
    <row r="49" spans="1:15" ht="12.75">
      <c r="A49" s="221">
        <v>13</v>
      </c>
      <c r="B49" s="233">
        <f>B48-A49</f>
        <v>4</v>
      </c>
      <c r="C49" s="221">
        <f>C48+A49</f>
        <v>189</v>
      </c>
      <c r="D49" s="118" t="s">
        <v>376</v>
      </c>
      <c r="E49" s="76" t="s">
        <v>93</v>
      </c>
      <c r="F49" s="116"/>
      <c r="G49" s="85">
        <f t="shared" si="12"/>
        <v>0.6588541666666666</v>
      </c>
      <c r="H49" s="85">
        <f t="shared" si="13"/>
        <v>0.6722222222222222</v>
      </c>
      <c r="I49" s="85">
        <f t="shared" si="14"/>
        <v>0.6875</v>
      </c>
      <c r="J49" s="85">
        <f t="shared" si="15"/>
        <v>0.7051282051282051</v>
      </c>
      <c r="K49" s="85">
        <f t="shared" si="16"/>
        <v>0.7256944444444444</v>
      </c>
      <c r="L49" s="122">
        <f t="shared" si="11"/>
        <v>77</v>
      </c>
      <c r="M49" s="67"/>
      <c r="N49" s="67"/>
      <c r="O49" s="67"/>
    </row>
    <row r="50" spans="1:15" ht="12.75">
      <c r="A50" s="221">
        <v>1.5</v>
      </c>
      <c r="B50" s="233">
        <f>B49-A50</f>
        <v>2.5</v>
      </c>
      <c r="C50" s="221">
        <f>C49+A50</f>
        <v>190.5</v>
      </c>
      <c r="D50" s="118" t="s">
        <v>754</v>
      </c>
      <c r="E50" s="76" t="s">
        <v>753</v>
      </c>
      <c r="F50" s="116"/>
      <c r="G50" s="85">
        <f>SUM($G$33+$O$3*L50)</f>
        <v>0.6627604166666666</v>
      </c>
      <c r="H50" s="85">
        <f>SUM($H$33+$P$3*L50)</f>
        <v>0.6763888888888888</v>
      </c>
      <c r="I50" s="85">
        <f>SUM($I$33+$Q$3*L50)</f>
        <v>0.6919642857142857</v>
      </c>
      <c r="J50" s="85">
        <f>SUM($J$33+$R$3*L50)</f>
        <v>0.7099358974358974</v>
      </c>
      <c r="K50" s="85">
        <f>SUM($K$33+$S$3*L50)</f>
        <v>0.7309027777777777</v>
      </c>
      <c r="L50" s="122">
        <f t="shared" si="11"/>
        <v>78.5</v>
      </c>
      <c r="M50" s="67"/>
      <c r="N50" s="67"/>
      <c r="O50" s="67"/>
    </row>
    <row r="51" spans="1:15" ht="12.75">
      <c r="A51" s="221">
        <v>2.5</v>
      </c>
      <c r="B51" s="233">
        <f>B50-A51</f>
        <v>0</v>
      </c>
      <c r="C51" s="221">
        <f>C50+A51</f>
        <v>193</v>
      </c>
      <c r="D51" s="272" t="s">
        <v>752</v>
      </c>
      <c r="E51" s="76"/>
      <c r="F51" s="116">
        <v>240</v>
      </c>
      <c r="G51" s="85">
        <f>SUM($G$33+$O$3*L51)</f>
        <v>0.6692708333333333</v>
      </c>
      <c r="H51" s="85">
        <f>SUM($H$33+$P$3*L51)</f>
        <v>0.6833333333333333</v>
      </c>
      <c r="I51" s="85">
        <f>SUM($I$33+$Q$3*L51)</f>
        <v>0.6994047619047619</v>
      </c>
      <c r="J51" s="85">
        <f>SUM($J$33+$R$3*L51)</f>
        <v>0.7179487179487178</v>
      </c>
      <c r="K51" s="85">
        <f>SUM($K$33+$S$3*L51)</f>
        <v>0.7395833333333333</v>
      </c>
      <c r="L51" s="122">
        <f t="shared" si="11"/>
        <v>81</v>
      </c>
      <c r="M51" s="67"/>
      <c r="N51" s="67"/>
      <c r="O51" s="67"/>
    </row>
    <row r="52" spans="1:15" ht="12.75">
      <c r="A52" s="229"/>
      <c r="B52" s="233"/>
      <c r="C52" s="221"/>
      <c r="D52" s="257"/>
      <c r="E52" s="76"/>
      <c r="F52" s="116"/>
      <c r="G52" s="116"/>
      <c r="H52" s="85"/>
      <c r="I52" s="85"/>
      <c r="J52" s="85"/>
      <c r="K52" s="85"/>
      <c r="L52" s="66"/>
      <c r="M52" s="67"/>
      <c r="N52" s="56"/>
      <c r="O52" s="56"/>
    </row>
    <row r="53" spans="1:15" ht="12.75">
      <c r="A53" s="229"/>
      <c r="B53" s="233"/>
      <c r="C53" s="221"/>
      <c r="D53" s="257"/>
      <c r="E53" s="76"/>
      <c r="F53" s="116"/>
      <c r="G53" s="116"/>
      <c r="H53" s="85"/>
      <c r="I53" s="85"/>
      <c r="J53" s="85"/>
      <c r="K53" s="85"/>
      <c r="L53" s="66"/>
      <c r="M53" s="67"/>
      <c r="N53" s="56"/>
      <c r="O53" s="56"/>
    </row>
    <row r="54" spans="1:15" ht="12.75">
      <c r="A54" s="229"/>
      <c r="B54" s="233"/>
      <c r="C54" s="221"/>
      <c r="D54" s="257"/>
      <c r="E54" s="76"/>
      <c r="F54" s="116"/>
      <c r="G54" s="116"/>
      <c r="H54" s="85"/>
      <c r="I54" s="85"/>
      <c r="J54" s="85"/>
      <c r="K54" s="85"/>
      <c r="L54" s="66"/>
      <c r="M54" s="67"/>
      <c r="N54" s="56"/>
      <c r="O54" s="56"/>
    </row>
    <row r="55" spans="1:15" ht="12.75">
      <c r="A55" s="229"/>
      <c r="B55" s="233"/>
      <c r="C55" s="221"/>
      <c r="D55" s="257"/>
      <c r="E55" s="76"/>
      <c r="F55" s="116"/>
      <c r="G55" s="116"/>
      <c r="H55" s="85"/>
      <c r="I55" s="85"/>
      <c r="J55" s="85"/>
      <c r="K55" s="85"/>
      <c r="L55" s="66"/>
      <c r="M55" s="67"/>
      <c r="N55" s="56"/>
      <c r="O55" s="56"/>
    </row>
    <row r="56" spans="1:15" ht="12.75">
      <c r="A56" s="229"/>
      <c r="B56" s="233"/>
      <c r="C56" s="221"/>
      <c r="D56" s="257"/>
      <c r="E56" s="76"/>
      <c r="F56" s="116"/>
      <c r="G56" s="116"/>
      <c r="H56" s="85"/>
      <c r="I56" s="85"/>
      <c r="J56" s="85"/>
      <c r="K56" s="85"/>
      <c r="L56" s="66"/>
      <c r="M56" s="67"/>
      <c r="N56" s="56"/>
      <c r="O56" s="56"/>
    </row>
    <row r="57" spans="1:15" ht="12.75">
      <c r="A57" s="229"/>
      <c r="B57" s="233"/>
      <c r="C57" s="221"/>
      <c r="D57" s="257"/>
      <c r="E57" s="76"/>
      <c r="F57" s="116"/>
      <c r="G57" s="116"/>
      <c r="H57" s="85"/>
      <c r="I57" s="85"/>
      <c r="J57" s="85"/>
      <c r="K57" s="85"/>
      <c r="L57" s="66"/>
      <c r="M57" s="67"/>
      <c r="N57" s="56"/>
      <c r="O57" s="56"/>
    </row>
    <row r="58" spans="1:15" ht="12.75">
      <c r="A58" s="229"/>
      <c r="B58" s="233"/>
      <c r="C58" s="221"/>
      <c r="D58" s="118" t="s">
        <v>748</v>
      </c>
      <c r="E58" s="76"/>
      <c r="F58" s="116"/>
      <c r="G58" s="116"/>
      <c r="H58" s="85"/>
      <c r="I58" s="85"/>
      <c r="J58" s="85"/>
      <c r="K58" s="85"/>
      <c r="L58" s="66"/>
      <c r="M58" s="67"/>
      <c r="N58" s="56"/>
      <c r="O58" s="56"/>
    </row>
    <row r="59" spans="1:15" ht="12.75">
      <c r="A59" s="229"/>
      <c r="B59" s="233"/>
      <c r="C59" s="221"/>
      <c r="D59" s="257"/>
      <c r="E59" s="76"/>
      <c r="F59" s="116"/>
      <c r="G59" s="116"/>
      <c r="H59" s="85"/>
      <c r="I59" s="85"/>
      <c r="J59" s="85"/>
      <c r="K59" s="85"/>
      <c r="L59" s="66"/>
      <c r="M59" s="67"/>
      <c r="N59" s="56"/>
      <c r="O59" s="56"/>
    </row>
    <row r="60" spans="1:15" ht="12.75">
      <c r="A60" s="229"/>
      <c r="B60" s="233"/>
      <c r="C60" s="221"/>
      <c r="D60" s="257"/>
      <c r="E60" s="76"/>
      <c r="F60" s="116"/>
      <c r="G60" s="116"/>
      <c r="H60" s="85"/>
      <c r="I60" s="85"/>
      <c r="J60" s="85"/>
      <c r="K60" s="85"/>
      <c r="L60" s="66"/>
      <c r="M60" s="67"/>
      <c r="N60" s="56"/>
      <c r="O60" s="56"/>
    </row>
    <row r="61" spans="1:15" ht="12.75">
      <c r="A61" s="229"/>
      <c r="B61" s="233"/>
      <c r="C61" s="221"/>
      <c r="D61" s="257"/>
      <c r="E61" s="76"/>
      <c r="F61" s="116"/>
      <c r="G61" s="116"/>
      <c r="H61" s="85"/>
      <c r="I61" s="85"/>
      <c r="J61" s="85"/>
      <c r="K61" s="85"/>
      <c r="L61" s="66"/>
      <c r="M61" s="67"/>
      <c r="N61" s="56"/>
      <c r="O61" s="56"/>
    </row>
    <row r="62" spans="1:15" ht="12.75">
      <c r="A62" s="229"/>
      <c r="B62" s="233"/>
      <c r="C62" s="221"/>
      <c r="D62" s="257"/>
      <c r="E62" s="76"/>
      <c r="F62" s="116"/>
      <c r="G62" s="116"/>
      <c r="H62" s="85"/>
      <c r="I62" s="85"/>
      <c r="J62" s="85"/>
      <c r="K62" s="85"/>
      <c r="L62" s="66"/>
      <c r="M62" s="67"/>
      <c r="N62" s="56"/>
      <c r="O62" s="56"/>
    </row>
    <row r="63" spans="1:15" ht="12.75">
      <c r="A63" s="229"/>
      <c r="B63" s="233"/>
      <c r="C63" s="221"/>
      <c r="D63" s="257"/>
      <c r="E63" s="76"/>
      <c r="F63" s="116"/>
      <c r="G63" s="116"/>
      <c r="H63" s="85"/>
      <c r="I63" s="85"/>
      <c r="J63" s="85"/>
      <c r="K63" s="85"/>
      <c r="L63" s="66"/>
      <c r="M63" s="67"/>
      <c r="N63" s="56"/>
      <c r="O63" s="56"/>
    </row>
    <row r="64" spans="1:15" ht="12.75">
      <c r="A64" s="229"/>
      <c r="B64" s="233"/>
      <c r="C64" s="221"/>
      <c r="D64" s="257"/>
      <c r="E64" s="76"/>
      <c r="F64" s="116"/>
      <c r="G64" s="116"/>
      <c r="H64" s="85"/>
      <c r="I64" s="85"/>
      <c r="J64" s="85"/>
      <c r="K64" s="85"/>
      <c r="L64" s="66"/>
      <c r="M64" s="67"/>
      <c r="N64" s="56"/>
      <c r="O64" s="56"/>
    </row>
    <row r="65" spans="1:15" ht="12.75">
      <c r="A65" s="229"/>
      <c r="B65" s="233"/>
      <c r="C65" s="221"/>
      <c r="D65" s="257"/>
      <c r="E65" s="76"/>
      <c r="F65" s="116"/>
      <c r="G65" s="116"/>
      <c r="H65" s="85"/>
      <c r="I65" s="85"/>
      <c r="J65" s="85"/>
      <c r="K65" s="85"/>
      <c r="L65" s="66"/>
      <c r="M65" s="67"/>
      <c r="N65" s="56"/>
      <c r="O65" s="56"/>
    </row>
    <row r="66" spans="1:15" ht="12.75">
      <c r="A66" s="229"/>
      <c r="B66" s="233"/>
      <c r="C66" s="221"/>
      <c r="D66" s="257"/>
      <c r="E66" s="76"/>
      <c r="F66" s="116"/>
      <c r="G66" s="116"/>
      <c r="H66" s="85"/>
      <c r="I66" s="85"/>
      <c r="J66" s="85"/>
      <c r="K66" s="85"/>
      <c r="L66" s="66"/>
      <c r="M66" s="67"/>
      <c r="N66" s="56"/>
      <c r="O66" s="56"/>
    </row>
    <row r="67" spans="2:12" ht="12.75">
      <c r="B67" s="222"/>
      <c r="C67" s="222"/>
      <c r="D67" s="64"/>
      <c r="E67" s="57"/>
      <c r="F67" s="57"/>
      <c r="G67" s="57"/>
      <c r="H67" s="133"/>
      <c r="I67" s="133"/>
      <c r="J67" s="133"/>
      <c r="K67" s="124"/>
      <c r="L67" s="58"/>
    </row>
    <row r="68" spans="2:13" ht="12.75">
      <c r="B68" s="222"/>
      <c r="C68" s="222"/>
      <c r="D68" s="87"/>
      <c r="E68" s="59"/>
      <c r="F68" s="59"/>
      <c r="G68" s="59"/>
      <c r="H68" s="133"/>
      <c r="I68" s="133"/>
      <c r="J68" s="133"/>
      <c r="K68" s="124"/>
      <c r="L68" s="58"/>
      <c r="M68" s="122"/>
    </row>
    <row r="69" spans="2:12" ht="12.75">
      <c r="B69" s="222"/>
      <c r="C69" s="222"/>
      <c r="D69" s="64"/>
      <c r="E69" s="57"/>
      <c r="F69" s="57"/>
      <c r="G69" s="57"/>
      <c r="H69" s="133"/>
      <c r="I69" s="133"/>
      <c r="J69" s="133"/>
      <c r="K69" s="124"/>
      <c r="L69" s="128"/>
    </row>
    <row r="70" spans="2:12" ht="12.75">
      <c r="B70" s="213"/>
      <c r="C70" s="222"/>
      <c r="D70" s="64"/>
      <c r="E70" s="57"/>
      <c r="F70" s="57"/>
      <c r="G70" s="57"/>
      <c r="H70" s="133"/>
      <c r="I70" s="133"/>
      <c r="J70" s="133"/>
      <c r="K70" s="124"/>
      <c r="L70" s="128"/>
    </row>
    <row r="71" spans="2:12" ht="12.75">
      <c r="B71" s="222"/>
      <c r="C71" s="222"/>
      <c r="D71" s="49"/>
      <c r="E71" s="57"/>
      <c r="F71" s="57"/>
      <c r="G71" s="57"/>
      <c r="H71" s="133"/>
      <c r="I71" s="133"/>
      <c r="J71" s="133"/>
      <c r="K71" s="124"/>
      <c r="L71" s="122"/>
    </row>
    <row r="72" spans="2:12" ht="12.75">
      <c r="B72" s="222"/>
      <c r="C72" s="222"/>
      <c r="D72" s="49"/>
      <c r="E72" s="57"/>
      <c r="F72" s="57"/>
      <c r="G72" s="57"/>
      <c r="H72" s="133"/>
      <c r="I72" s="133"/>
      <c r="J72" s="133"/>
      <c r="K72" s="124"/>
      <c r="L72" s="122"/>
    </row>
    <row r="73" spans="2:12" ht="12.75">
      <c r="B73" s="222"/>
      <c r="C73" s="222"/>
      <c r="D73" s="155"/>
      <c r="E73" s="57"/>
      <c r="F73" s="57"/>
      <c r="G73" s="57"/>
      <c r="H73" s="133"/>
      <c r="I73" s="133"/>
      <c r="J73" s="133"/>
      <c r="K73" s="124"/>
      <c r="L73" s="122"/>
    </row>
    <row r="74" spans="3:12" ht="12.75">
      <c r="C74" s="222"/>
      <c r="D74" s="155"/>
      <c r="E74" s="57"/>
      <c r="F74" s="57"/>
      <c r="G74" s="57"/>
      <c r="H74" s="133"/>
      <c r="I74" s="133"/>
      <c r="J74" s="133"/>
      <c r="K74" s="134"/>
      <c r="L74" s="122"/>
    </row>
    <row r="75" spans="3:11" ht="12.75">
      <c r="C75" s="232"/>
      <c r="D75" s="135"/>
      <c r="E75" s="57"/>
      <c r="F75" s="57"/>
      <c r="G75" s="57"/>
      <c r="H75" s="149"/>
      <c r="I75" s="149"/>
      <c r="J75" s="149"/>
      <c r="K75" s="132"/>
    </row>
    <row r="76" spans="3:11" ht="12.75">
      <c r="C76" s="232"/>
      <c r="D76" s="135"/>
      <c r="E76" s="57"/>
      <c r="F76" s="57"/>
      <c r="G76" s="57"/>
      <c r="H76" s="149"/>
      <c r="I76" s="149"/>
      <c r="J76" s="149"/>
      <c r="K76" s="132"/>
    </row>
    <row r="77" spans="2:11" ht="12.75">
      <c r="B77" s="232"/>
      <c r="C77" s="232"/>
      <c r="D77" s="135"/>
      <c r="E77" s="57"/>
      <c r="F77" s="57"/>
      <c r="G77" s="57"/>
      <c r="H77" s="149"/>
      <c r="I77" s="149"/>
      <c r="J77" s="149"/>
      <c r="K77" s="132"/>
    </row>
    <row r="78" spans="2:11" ht="12.75">
      <c r="B78" s="232"/>
      <c r="C78" s="232"/>
      <c r="D78" s="135"/>
      <c r="E78" s="57"/>
      <c r="F78" s="57"/>
      <c r="G78" s="57"/>
      <c r="H78" s="149"/>
      <c r="I78" s="149"/>
      <c r="J78" s="149"/>
      <c r="K78" s="132"/>
    </row>
    <row r="79" spans="2:11" ht="12.75">
      <c r="B79" s="232"/>
      <c r="C79" s="232"/>
      <c r="D79" s="151"/>
      <c r="E79" s="57"/>
      <c r="F79" s="57"/>
      <c r="G79" s="57"/>
      <c r="H79" s="149"/>
      <c r="I79" s="149"/>
      <c r="J79" s="149"/>
      <c r="K79" s="132"/>
    </row>
    <row r="80" spans="2:11" ht="12.75">
      <c r="B80" s="232"/>
      <c r="C80" s="232"/>
      <c r="D80" s="151"/>
      <c r="E80" s="59"/>
      <c r="F80" s="59"/>
      <c r="G80" s="59"/>
      <c r="H80" s="149"/>
      <c r="I80" s="149"/>
      <c r="J80" s="149"/>
      <c r="K80" s="132"/>
    </row>
    <row r="81" spans="2:11" ht="12.75">
      <c r="B81" s="232"/>
      <c r="C81" s="232"/>
      <c r="D81" s="153"/>
      <c r="E81" s="59"/>
      <c r="F81" s="59"/>
      <c r="G81" s="59"/>
      <c r="H81" s="154"/>
      <c r="I81" s="154"/>
      <c r="J81" s="154"/>
      <c r="K81" s="132"/>
    </row>
    <row r="82" spans="2:11" ht="12.75">
      <c r="B82" s="232"/>
      <c r="C82" s="232"/>
      <c r="D82" s="135"/>
      <c r="E82" s="57"/>
      <c r="F82" s="57"/>
      <c r="G82" s="57"/>
      <c r="H82" s="136"/>
      <c r="I82" s="136"/>
      <c r="J82" s="136"/>
      <c r="K82" s="132"/>
    </row>
    <row r="83" spans="2:11" ht="12.75">
      <c r="B83" s="232"/>
      <c r="C83" s="232"/>
      <c r="D83" s="135"/>
      <c r="E83" s="57"/>
      <c r="F83" s="57"/>
      <c r="G83" s="57"/>
      <c r="H83" s="136"/>
      <c r="I83" s="136"/>
      <c r="J83" s="136"/>
      <c r="K83" s="132"/>
    </row>
    <row r="84" spans="2:11" ht="12.75">
      <c r="B84" s="232"/>
      <c r="C84" s="232"/>
      <c r="D84" s="135"/>
      <c r="E84" s="57"/>
      <c r="F84" s="57"/>
      <c r="G84" s="57"/>
      <c r="H84" s="136"/>
      <c r="I84" s="136"/>
      <c r="J84" s="136"/>
      <c r="K84" s="132"/>
    </row>
    <row r="85" spans="2:11" ht="12.75">
      <c r="B85" s="213"/>
      <c r="C85" s="232"/>
      <c r="D85" s="135"/>
      <c r="E85" s="57"/>
      <c r="F85" s="57"/>
      <c r="G85" s="57"/>
      <c r="H85" s="136"/>
      <c r="I85" s="136"/>
      <c r="J85" s="136"/>
      <c r="K85" s="132"/>
    </row>
    <row r="86" spans="2:10" ht="12.75">
      <c r="B86" s="213"/>
      <c r="C86" s="232"/>
      <c r="D86" s="135"/>
      <c r="E86" s="57"/>
      <c r="F86" s="57"/>
      <c r="G86" s="57"/>
      <c r="H86" s="136"/>
      <c r="I86" s="136"/>
      <c r="J86" s="136"/>
    </row>
    <row r="87" spans="2:10" ht="12.75">
      <c r="B87" s="232"/>
      <c r="C87" s="232"/>
      <c r="D87" s="135"/>
      <c r="E87" s="57"/>
      <c r="F87" s="57"/>
      <c r="G87" s="57"/>
      <c r="H87" s="136"/>
      <c r="I87" s="136"/>
      <c r="J87" s="136"/>
    </row>
    <row r="88" spans="2:10" ht="12.75">
      <c r="B88" s="232"/>
      <c r="C88" s="232"/>
      <c r="D88" s="135"/>
      <c r="E88" s="57"/>
      <c r="F88" s="57"/>
      <c r="G88" s="57"/>
      <c r="H88" s="136"/>
      <c r="I88" s="136"/>
      <c r="J88" s="136"/>
    </row>
    <row r="89" spans="2:10" ht="12.75">
      <c r="B89" s="232"/>
      <c r="C89" s="232"/>
      <c r="D89" s="135"/>
      <c r="E89" s="57"/>
      <c r="F89" s="57"/>
      <c r="G89" s="57"/>
      <c r="H89" s="136"/>
      <c r="I89" s="136"/>
      <c r="J89" s="136"/>
    </row>
    <row r="90" spans="2:10" ht="12.75">
      <c r="B90" s="232"/>
      <c r="C90" s="232"/>
      <c r="D90" s="138"/>
      <c r="E90" s="57"/>
      <c r="F90" s="57"/>
      <c r="G90" s="57"/>
      <c r="H90" s="136"/>
      <c r="I90" s="136"/>
      <c r="J90" s="136"/>
    </row>
    <row r="91" spans="2:10" ht="12.75">
      <c r="B91" s="230"/>
      <c r="C91" s="230"/>
      <c r="D91" s="58"/>
      <c r="E91" s="57"/>
      <c r="F91" s="57"/>
      <c r="G91" s="57"/>
      <c r="H91" s="139"/>
      <c r="I91" s="139"/>
      <c r="J91" s="139"/>
    </row>
    <row r="92" spans="2:10" ht="12.75">
      <c r="B92" s="230"/>
      <c r="C92" s="230"/>
      <c r="D92" s="58"/>
      <c r="E92" s="57"/>
      <c r="F92" s="57"/>
      <c r="G92" s="57"/>
      <c r="H92" s="139"/>
      <c r="I92" s="139"/>
      <c r="J92" s="139"/>
    </row>
    <row r="93" spans="2:10" ht="12.75">
      <c r="B93" s="213"/>
      <c r="C93" s="230"/>
      <c r="D93" s="58"/>
      <c r="E93" s="57"/>
      <c r="F93" s="57"/>
      <c r="G93" s="57"/>
      <c r="H93" s="139"/>
      <c r="I93" s="139"/>
      <c r="J93" s="139"/>
    </row>
    <row r="95" spans="2:10" ht="12.75">
      <c r="B95" s="230"/>
      <c r="C95" s="230"/>
      <c r="D95" s="141"/>
      <c r="E95" s="57"/>
      <c r="F95" s="57"/>
      <c r="G95" s="57"/>
      <c r="H95" s="139"/>
      <c r="I95" s="139"/>
      <c r="J95" s="139"/>
    </row>
    <row r="96" spans="2:10" ht="12.75">
      <c r="B96" s="230"/>
      <c r="C96" s="230"/>
      <c r="D96" s="58"/>
      <c r="E96" s="57"/>
      <c r="F96" s="57"/>
      <c r="G96" s="57"/>
      <c r="H96" s="139"/>
      <c r="I96" s="139"/>
      <c r="J96" s="139"/>
    </row>
    <row r="97" spans="2:10" ht="12.75">
      <c r="B97" s="230"/>
      <c r="C97" s="230"/>
      <c r="D97" s="58"/>
      <c r="E97" s="57"/>
      <c r="F97" s="57"/>
      <c r="G97" s="57"/>
      <c r="H97" s="139"/>
      <c r="I97" s="139"/>
      <c r="J97" s="139"/>
    </row>
    <row r="98" spans="2:10" ht="12.75">
      <c r="B98" s="230"/>
      <c r="C98" s="230"/>
      <c r="D98" s="58"/>
      <c r="E98" s="57"/>
      <c r="F98" s="57"/>
      <c r="G98" s="57"/>
      <c r="H98" s="139"/>
      <c r="I98" s="139"/>
      <c r="J98" s="139"/>
    </row>
    <row r="99" spans="2:10" ht="12.75">
      <c r="B99" s="230"/>
      <c r="C99" s="230"/>
      <c r="D99" s="142"/>
      <c r="E99" s="57"/>
      <c r="F99" s="57"/>
      <c r="G99" s="57"/>
      <c r="H99" s="139"/>
      <c r="I99" s="139"/>
      <c r="J99" s="139"/>
    </row>
    <row r="100" spans="2:10" ht="12.75">
      <c r="B100" s="230"/>
      <c r="C100" s="230"/>
      <c r="D100" s="58"/>
      <c r="E100" s="57"/>
      <c r="F100" s="57"/>
      <c r="G100" s="57"/>
      <c r="H100" s="139"/>
      <c r="I100" s="139"/>
      <c r="J100" s="139"/>
    </row>
    <row r="101" spans="2:10" ht="12.75">
      <c r="B101" s="213"/>
      <c r="C101" s="230"/>
      <c r="D101" s="58"/>
      <c r="E101" s="57"/>
      <c r="F101" s="57"/>
      <c r="G101" s="57"/>
      <c r="H101" s="52"/>
      <c r="I101" s="52"/>
      <c r="J101" s="52"/>
    </row>
    <row r="102" spans="2:11" ht="12.75">
      <c r="B102" s="230"/>
      <c r="C102" s="230"/>
      <c r="D102" s="58"/>
      <c r="E102" s="57"/>
      <c r="F102" s="57"/>
      <c r="G102" s="57"/>
      <c r="H102" s="139"/>
      <c r="I102" s="139"/>
      <c r="J102" s="139"/>
      <c r="K102" s="132"/>
    </row>
    <row r="103" spans="2:11" ht="12.75">
      <c r="B103" s="230"/>
      <c r="C103" s="230"/>
      <c r="D103" s="142"/>
      <c r="E103" s="57"/>
      <c r="F103" s="57"/>
      <c r="G103" s="57"/>
      <c r="H103" s="139"/>
      <c r="I103" s="139"/>
      <c r="J103" s="139"/>
      <c r="K103" s="132"/>
    </row>
    <row r="104" spans="2:11" ht="12.75">
      <c r="B104" s="213"/>
      <c r="C104" s="213"/>
      <c r="D104" s="58"/>
      <c r="E104" s="57"/>
      <c r="F104" s="57"/>
      <c r="G104" s="57"/>
      <c r="H104" s="139"/>
      <c r="I104" s="139"/>
      <c r="J104" s="139"/>
      <c r="K104" s="132"/>
    </row>
  </sheetData>
  <mergeCells count="6">
    <mergeCell ref="G6:K6"/>
    <mergeCell ref="L1:M1"/>
    <mergeCell ref="B1:K1"/>
    <mergeCell ref="B2:K2"/>
    <mergeCell ref="B3:K3"/>
    <mergeCell ref="B4:K4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orientation="portrait" paperSize="9" scale="89" r:id="rId1"/>
  <headerFooter alignWithMargins="0">
    <oddFooter>&amp;L&amp;F   &amp;D  &amp;T&amp;C&amp;"Arial,Gras"&amp;12Itinéraire définitif au 20/06/06&amp;Rles communes en lettres
majuscules sont des chefs-lieux
de cantons, sous-préfectures
ou préfectures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2">
    <pageSetUpPr fitToPage="1"/>
  </sheetPr>
  <dimension ref="A1:S97"/>
  <sheetViews>
    <sheetView workbookViewId="0" topLeftCell="A16">
      <selection activeCell="F11" sqref="F11"/>
    </sheetView>
  </sheetViews>
  <sheetFormatPr defaultColWidth="11.421875" defaultRowHeight="12.75"/>
  <cols>
    <col min="1" max="1" width="6.7109375" style="231" customWidth="1"/>
    <col min="2" max="3" width="9.28125" style="214" customWidth="1"/>
    <col min="4" max="4" width="31.7109375" style="111" customWidth="1"/>
    <col min="5" max="6" width="6.7109375" style="140" customWidth="1"/>
    <col min="7" max="10" width="7.7109375" style="140" customWidth="1"/>
    <col min="11" max="11" width="7.7109375" style="137" customWidth="1"/>
    <col min="12" max="16384" width="8.57421875" style="111" customWidth="1"/>
  </cols>
  <sheetData>
    <row r="1" spans="1:19" ht="12.75">
      <c r="A1" s="225"/>
      <c r="B1" s="285" t="s">
        <v>0</v>
      </c>
      <c r="C1" s="286"/>
      <c r="D1" s="286"/>
      <c r="E1" s="286"/>
      <c r="F1" s="286"/>
      <c r="G1" s="286"/>
      <c r="H1" s="286"/>
      <c r="I1" s="286"/>
      <c r="J1" s="286"/>
      <c r="K1" s="286"/>
      <c r="L1" s="273" t="s">
        <v>36</v>
      </c>
      <c r="M1" s="273"/>
      <c r="N1" s="53">
        <v>0.041666666666666664</v>
      </c>
      <c r="O1" s="54">
        <v>16</v>
      </c>
      <c r="P1" s="54">
        <v>15</v>
      </c>
      <c r="Q1" s="54">
        <v>14</v>
      </c>
      <c r="R1" s="54">
        <v>13</v>
      </c>
      <c r="S1" s="55">
        <v>12</v>
      </c>
    </row>
    <row r="2" spans="1:19" ht="12.75">
      <c r="A2" s="226"/>
      <c r="B2" s="287" t="s">
        <v>71</v>
      </c>
      <c r="C2" s="288"/>
      <c r="D2" s="288"/>
      <c r="E2" s="288"/>
      <c r="F2" s="288"/>
      <c r="G2" s="288"/>
      <c r="H2" s="288"/>
      <c r="I2" s="288"/>
      <c r="J2" s="288"/>
      <c r="K2" s="288"/>
      <c r="L2" s="58"/>
      <c r="M2" s="52"/>
      <c r="N2" s="58"/>
      <c r="O2" s="58"/>
      <c r="P2" s="50"/>
      <c r="Q2" s="50"/>
      <c r="R2" s="50"/>
      <c r="S2" s="51"/>
    </row>
    <row r="3" spans="1:19" ht="12.75">
      <c r="A3" s="226"/>
      <c r="B3" s="287" t="s">
        <v>139</v>
      </c>
      <c r="C3" s="288"/>
      <c r="D3" s="288"/>
      <c r="E3" s="288"/>
      <c r="F3" s="288"/>
      <c r="G3" s="288"/>
      <c r="H3" s="288"/>
      <c r="I3" s="288"/>
      <c r="J3" s="288"/>
      <c r="K3" s="288"/>
      <c r="L3" s="60" t="s">
        <v>37</v>
      </c>
      <c r="M3" s="52">
        <v>1</v>
      </c>
      <c r="N3" s="58" t="s">
        <v>38</v>
      </c>
      <c r="O3" s="61">
        <f>($N$1/O1)</f>
        <v>0.0026041666666666665</v>
      </c>
      <c r="P3" s="61">
        <f>($N$1/P1)</f>
        <v>0.0027777777777777775</v>
      </c>
      <c r="Q3" s="61">
        <f>($N$1/Q1)</f>
        <v>0.002976190476190476</v>
      </c>
      <c r="R3" s="61">
        <f>($N$1/R1)</f>
        <v>0.003205128205128205</v>
      </c>
      <c r="S3" s="62">
        <f>($N$1/S1)</f>
        <v>0.003472222222222222</v>
      </c>
    </row>
    <row r="4" spans="1:12" ht="12.75">
      <c r="A4" s="226"/>
      <c r="B4" s="282" t="s">
        <v>67</v>
      </c>
      <c r="C4" s="283"/>
      <c r="D4" s="283"/>
      <c r="E4" s="283"/>
      <c r="F4" s="283"/>
      <c r="G4" s="283"/>
      <c r="H4" s="283"/>
      <c r="I4" s="283"/>
      <c r="J4" s="283"/>
      <c r="K4" s="283"/>
      <c r="L4" s="58"/>
    </row>
    <row r="5" spans="1:14" ht="12.75">
      <c r="A5" s="227"/>
      <c r="B5" s="211"/>
      <c r="C5" s="250"/>
      <c r="D5" s="251" t="s">
        <v>602</v>
      </c>
      <c r="E5" s="144"/>
      <c r="F5" s="144"/>
      <c r="G5" s="144"/>
      <c r="H5" s="252">
        <v>188</v>
      </c>
      <c r="I5" s="144" t="s">
        <v>1</v>
      </c>
      <c r="J5" s="144"/>
      <c r="K5" s="253"/>
      <c r="L5" s="66">
        <v>0.125</v>
      </c>
      <c r="M5" s="66">
        <v>0.125</v>
      </c>
      <c r="N5" s="56" t="s">
        <v>43</v>
      </c>
    </row>
    <row r="6" spans="1:15" ht="12.75">
      <c r="A6" s="240"/>
      <c r="B6" s="125" t="s">
        <v>1</v>
      </c>
      <c r="C6" s="241"/>
      <c r="D6" s="143" t="s">
        <v>2</v>
      </c>
      <c r="E6" s="68" t="s">
        <v>40</v>
      </c>
      <c r="F6" s="143" t="s">
        <v>3</v>
      </c>
      <c r="G6" s="284" t="s">
        <v>4</v>
      </c>
      <c r="H6" s="284"/>
      <c r="I6" s="284"/>
      <c r="J6" s="284"/>
      <c r="K6" s="284"/>
      <c r="L6" s="66">
        <v>0.5104166666666666</v>
      </c>
      <c r="M6" s="66">
        <v>0.5104166666666666</v>
      </c>
      <c r="N6" s="63" t="s">
        <v>44</v>
      </c>
      <c r="O6" s="56"/>
    </row>
    <row r="7" spans="1:15" ht="12.75">
      <c r="A7" s="197" t="s">
        <v>142</v>
      </c>
      <c r="B7" s="254" t="s">
        <v>5</v>
      </c>
      <c r="C7" s="126" t="s">
        <v>6</v>
      </c>
      <c r="D7" s="260"/>
      <c r="E7" s="72" t="s">
        <v>41</v>
      </c>
      <c r="F7" s="144"/>
      <c r="G7" s="72" t="s">
        <v>39</v>
      </c>
      <c r="H7" s="72" t="s">
        <v>28</v>
      </c>
      <c r="I7" s="73" t="s">
        <v>7</v>
      </c>
      <c r="J7" s="73" t="s">
        <v>8</v>
      </c>
      <c r="K7" s="72" t="s">
        <v>9</v>
      </c>
      <c r="L7" s="57"/>
      <c r="M7" s="67"/>
      <c r="N7" s="56"/>
      <c r="O7" s="56"/>
    </row>
    <row r="8" spans="1:15" ht="12.75">
      <c r="A8" s="220"/>
      <c r="B8" s="233"/>
      <c r="C8" s="221"/>
      <c r="D8" s="120" t="s">
        <v>404</v>
      </c>
      <c r="E8" s="143"/>
      <c r="F8" s="143"/>
      <c r="G8" s="143"/>
      <c r="H8" s="112"/>
      <c r="I8" s="113"/>
      <c r="J8" s="113"/>
      <c r="K8" s="112"/>
      <c r="L8" s="77"/>
      <c r="M8" s="67"/>
      <c r="N8" s="56"/>
      <c r="O8" s="56"/>
    </row>
    <row r="9" spans="1:15" ht="12.75">
      <c r="A9" s="221"/>
      <c r="B9" s="233">
        <f>$H$5</f>
        <v>188</v>
      </c>
      <c r="C9" s="221"/>
      <c r="D9" s="118" t="s">
        <v>376</v>
      </c>
      <c r="E9" s="127"/>
      <c r="F9" s="76"/>
      <c r="G9" s="78">
        <f>$L$5</f>
        <v>0.125</v>
      </c>
      <c r="H9" s="78">
        <f>$L$5</f>
        <v>0.125</v>
      </c>
      <c r="I9" s="78">
        <f>$L$5</f>
        <v>0.125</v>
      </c>
      <c r="J9" s="78">
        <f>$M$5</f>
        <v>0.125</v>
      </c>
      <c r="K9" s="78">
        <f>$M$5</f>
        <v>0.125</v>
      </c>
      <c r="L9" s="79"/>
      <c r="M9" s="67"/>
      <c r="N9" s="67"/>
      <c r="O9" s="67"/>
    </row>
    <row r="10" spans="1:15" ht="12.75">
      <c r="A10" s="221"/>
      <c r="B10" s="233">
        <f>B9-A10</f>
        <v>188</v>
      </c>
      <c r="C10" s="221"/>
      <c r="D10" s="118" t="s">
        <v>378</v>
      </c>
      <c r="E10" s="127"/>
      <c r="F10" s="76"/>
      <c r="G10" s="85">
        <f>SUM($G$9+$O$3*C10)</f>
        <v>0.125</v>
      </c>
      <c r="H10" s="85">
        <f>SUM($H$9+$P$3*C10)</f>
        <v>0.125</v>
      </c>
      <c r="I10" s="85">
        <f>SUM($I$9+$Q$3*C10)</f>
        <v>0.125</v>
      </c>
      <c r="J10" s="85">
        <f>SUM($J$9+$R$3*C10)</f>
        <v>0.125</v>
      </c>
      <c r="K10" s="85">
        <f>SUM($K$9+$S$3*C10)</f>
        <v>0.125</v>
      </c>
      <c r="M10" s="67"/>
      <c r="N10" s="67"/>
      <c r="O10" s="67"/>
    </row>
    <row r="11" spans="1:15" ht="12.75">
      <c r="A11" s="221">
        <v>0</v>
      </c>
      <c r="B11" s="233">
        <f aca="true" t="shared" si="0" ref="B11:B28">B10-A11</f>
        <v>188</v>
      </c>
      <c r="C11" s="221">
        <f aca="true" t="shared" si="1" ref="C11:C28">C10+A11</f>
        <v>0</v>
      </c>
      <c r="D11" s="248" t="s">
        <v>380</v>
      </c>
      <c r="E11" s="127" t="s">
        <v>93</v>
      </c>
      <c r="F11" s="76">
        <v>200</v>
      </c>
      <c r="G11" s="85">
        <f aca="true" t="shared" si="2" ref="G11:G28">SUM($G$9+$O$3*C11)</f>
        <v>0.125</v>
      </c>
      <c r="H11" s="85">
        <f aca="true" t="shared" si="3" ref="H11:H28">SUM($H$9+$P$3*C11)</f>
        <v>0.125</v>
      </c>
      <c r="I11" s="85">
        <f aca="true" t="shared" si="4" ref="I11:I28">SUM($I$9+$Q$3*C11)</f>
        <v>0.125</v>
      </c>
      <c r="J11" s="85">
        <f aca="true" t="shared" si="5" ref="J11:J28">SUM($J$9+$R$3*C11)</f>
        <v>0.125</v>
      </c>
      <c r="K11" s="85">
        <f aca="true" t="shared" si="6" ref="K11:K28">SUM($K$9+$S$3*C11)</f>
        <v>0.125</v>
      </c>
      <c r="L11" s="79"/>
      <c r="M11" s="67"/>
      <c r="N11" s="67"/>
      <c r="O11" s="67"/>
    </row>
    <row r="12" spans="1:15" ht="12.75">
      <c r="A12" s="221">
        <v>6</v>
      </c>
      <c r="B12" s="233">
        <f t="shared" si="0"/>
        <v>182</v>
      </c>
      <c r="C12" s="221">
        <f t="shared" si="1"/>
        <v>6</v>
      </c>
      <c r="D12" s="118" t="s">
        <v>379</v>
      </c>
      <c r="E12" s="127" t="s">
        <v>93</v>
      </c>
      <c r="F12" s="76"/>
      <c r="G12" s="85">
        <f t="shared" si="2"/>
        <v>0.140625</v>
      </c>
      <c r="H12" s="85">
        <f t="shared" si="3"/>
        <v>0.14166666666666666</v>
      </c>
      <c r="I12" s="85">
        <f t="shared" si="4"/>
        <v>0.14285714285714285</v>
      </c>
      <c r="J12" s="85">
        <f t="shared" si="5"/>
        <v>0.14423076923076922</v>
      </c>
      <c r="K12" s="85">
        <f t="shared" si="6"/>
        <v>0.14583333333333334</v>
      </c>
      <c r="L12" s="79"/>
      <c r="M12" s="67"/>
      <c r="N12" s="67"/>
      <c r="O12" s="67"/>
    </row>
    <row r="13" spans="1:15" ht="12.75">
      <c r="A13" s="221">
        <v>10</v>
      </c>
      <c r="B13" s="233">
        <f t="shared" si="0"/>
        <v>172</v>
      </c>
      <c r="C13" s="221">
        <f t="shared" si="1"/>
        <v>16</v>
      </c>
      <c r="D13" s="118" t="s">
        <v>381</v>
      </c>
      <c r="E13" s="127" t="s">
        <v>382</v>
      </c>
      <c r="F13" s="76"/>
      <c r="G13" s="85">
        <f t="shared" si="2"/>
        <v>0.16666666666666666</v>
      </c>
      <c r="H13" s="85">
        <f t="shared" si="3"/>
        <v>0.16944444444444445</v>
      </c>
      <c r="I13" s="85">
        <f t="shared" si="4"/>
        <v>0.17261904761904762</v>
      </c>
      <c r="J13" s="85">
        <f t="shared" si="5"/>
        <v>0.17628205128205127</v>
      </c>
      <c r="K13" s="85">
        <f t="shared" si="6"/>
        <v>0.18055555555555555</v>
      </c>
      <c r="L13" s="79"/>
      <c r="M13" s="67"/>
      <c r="N13" s="67"/>
      <c r="O13" s="67"/>
    </row>
    <row r="14" spans="1:15" ht="12.75">
      <c r="A14" s="221">
        <v>6</v>
      </c>
      <c r="B14" s="233">
        <f t="shared" si="0"/>
        <v>166</v>
      </c>
      <c r="C14" s="221">
        <f t="shared" si="1"/>
        <v>22</v>
      </c>
      <c r="D14" s="120" t="s">
        <v>403</v>
      </c>
      <c r="E14" s="127" t="s">
        <v>382</v>
      </c>
      <c r="F14" s="76"/>
      <c r="G14" s="85">
        <f t="shared" si="2"/>
        <v>0.18229166666666666</v>
      </c>
      <c r="H14" s="85">
        <f t="shared" si="3"/>
        <v>0.18611111111111112</v>
      </c>
      <c r="I14" s="85">
        <f t="shared" si="4"/>
        <v>0.19047619047619047</v>
      </c>
      <c r="J14" s="85">
        <f t="shared" si="5"/>
        <v>0.1955128205128205</v>
      </c>
      <c r="K14" s="85">
        <f t="shared" si="6"/>
        <v>0.2013888888888889</v>
      </c>
      <c r="L14" s="79"/>
      <c r="M14" s="67"/>
      <c r="N14" s="67"/>
      <c r="O14" s="67"/>
    </row>
    <row r="15" spans="1:15" ht="12.75">
      <c r="A15" s="221">
        <v>15</v>
      </c>
      <c r="B15" s="233">
        <f t="shared" si="0"/>
        <v>151</v>
      </c>
      <c r="C15" s="221">
        <f t="shared" si="1"/>
        <v>37</v>
      </c>
      <c r="D15" s="118" t="s">
        <v>383</v>
      </c>
      <c r="E15" s="127" t="s">
        <v>382</v>
      </c>
      <c r="F15" s="76"/>
      <c r="G15" s="85">
        <f t="shared" si="2"/>
        <v>0.22135416666666666</v>
      </c>
      <c r="H15" s="85">
        <f t="shared" si="3"/>
        <v>0.22777777777777775</v>
      </c>
      <c r="I15" s="85">
        <f t="shared" si="4"/>
        <v>0.23511904761904762</v>
      </c>
      <c r="J15" s="85">
        <f t="shared" si="5"/>
        <v>0.24358974358974358</v>
      </c>
      <c r="K15" s="85">
        <f t="shared" si="6"/>
        <v>0.2534722222222222</v>
      </c>
      <c r="L15" s="79"/>
      <c r="M15" s="67"/>
      <c r="N15" s="67"/>
      <c r="O15" s="67"/>
    </row>
    <row r="16" spans="1:15" ht="12.75">
      <c r="A16" s="221">
        <v>5.5</v>
      </c>
      <c r="B16" s="233">
        <f t="shared" si="0"/>
        <v>145.5</v>
      </c>
      <c r="C16" s="221">
        <f t="shared" si="1"/>
        <v>42.5</v>
      </c>
      <c r="D16" s="118" t="s">
        <v>384</v>
      </c>
      <c r="E16" s="127" t="s">
        <v>76</v>
      </c>
      <c r="F16" s="76"/>
      <c r="G16" s="85">
        <f t="shared" si="2"/>
        <v>0.23567708333333331</v>
      </c>
      <c r="H16" s="85">
        <f t="shared" si="3"/>
        <v>0.24305555555555552</v>
      </c>
      <c r="I16" s="85">
        <f t="shared" si="4"/>
        <v>0.25148809523809523</v>
      </c>
      <c r="J16" s="85">
        <f t="shared" si="5"/>
        <v>0.2612179487179487</v>
      </c>
      <c r="K16" s="85">
        <f t="shared" si="6"/>
        <v>0.2725694444444444</v>
      </c>
      <c r="L16" s="79"/>
      <c r="M16" s="67"/>
      <c r="N16" s="67"/>
      <c r="O16" s="67"/>
    </row>
    <row r="17" spans="1:15" ht="12.75">
      <c r="A17" s="221">
        <v>1.5</v>
      </c>
      <c r="B17" s="233">
        <f t="shared" si="0"/>
        <v>144</v>
      </c>
      <c r="C17" s="221">
        <f t="shared" si="1"/>
        <v>44</v>
      </c>
      <c r="D17" s="118" t="s">
        <v>385</v>
      </c>
      <c r="E17" s="127" t="s">
        <v>76</v>
      </c>
      <c r="F17" s="76"/>
      <c r="G17" s="85">
        <f t="shared" si="2"/>
        <v>0.23958333333333331</v>
      </c>
      <c r="H17" s="85">
        <f t="shared" si="3"/>
        <v>0.2472222222222222</v>
      </c>
      <c r="I17" s="85">
        <f t="shared" si="4"/>
        <v>0.25595238095238093</v>
      </c>
      <c r="J17" s="85">
        <f t="shared" si="5"/>
        <v>0.266025641025641</v>
      </c>
      <c r="K17" s="85">
        <f t="shared" si="6"/>
        <v>0.2777777777777778</v>
      </c>
      <c r="L17" s="79"/>
      <c r="M17" s="67"/>
      <c r="N17" s="67"/>
      <c r="O17" s="67"/>
    </row>
    <row r="18" spans="1:15" ht="12.75">
      <c r="A18" s="221">
        <v>5.5</v>
      </c>
      <c r="B18" s="233">
        <f t="shared" si="0"/>
        <v>138.5</v>
      </c>
      <c r="C18" s="221">
        <f t="shared" si="1"/>
        <v>49.5</v>
      </c>
      <c r="D18" s="118" t="s">
        <v>386</v>
      </c>
      <c r="E18" s="127" t="s">
        <v>76</v>
      </c>
      <c r="F18" s="76"/>
      <c r="G18" s="85">
        <f t="shared" si="2"/>
        <v>0.25390625</v>
      </c>
      <c r="H18" s="85">
        <f t="shared" si="3"/>
        <v>0.26249999999999996</v>
      </c>
      <c r="I18" s="85">
        <f t="shared" si="4"/>
        <v>0.2723214285714286</v>
      </c>
      <c r="J18" s="85">
        <f t="shared" si="5"/>
        <v>0.28365384615384615</v>
      </c>
      <c r="K18" s="85">
        <f t="shared" si="6"/>
        <v>0.296875</v>
      </c>
      <c r="L18" s="79"/>
      <c r="M18" s="67"/>
      <c r="N18" s="67"/>
      <c r="O18" s="67"/>
    </row>
    <row r="19" spans="1:15" ht="12.75">
      <c r="A19" s="221">
        <v>4</v>
      </c>
      <c r="B19" s="233">
        <f t="shared" si="0"/>
        <v>134.5</v>
      </c>
      <c r="C19" s="221">
        <f t="shared" si="1"/>
        <v>53.5</v>
      </c>
      <c r="D19" s="118" t="s">
        <v>388</v>
      </c>
      <c r="E19" s="127" t="s">
        <v>387</v>
      </c>
      <c r="F19" s="76"/>
      <c r="G19" s="85">
        <f t="shared" si="2"/>
        <v>0.26432291666666663</v>
      </c>
      <c r="H19" s="85">
        <f t="shared" si="3"/>
        <v>0.2736111111111111</v>
      </c>
      <c r="I19" s="85">
        <f t="shared" si="4"/>
        <v>0.28422619047619047</v>
      </c>
      <c r="J19" s="85">
        <f t="shared" si="5"/>
        <v>0.296474358974359</v>
      </c>
      <c r="K19" s="85">
        <f t="shared" si="6"/>
        <v>0.31076388888888884</v>
      </c>
      <c r="L19" s="79"/>
      <c r="M19" s="67"/>
      <c r="N19" s="67"/>
      <c r="O19" s="67"/>
    </row>
    <row r="20" spans="1:15" ht="12.75">
      <c r="A20" s="221">
        <v>4</v>
      </c>
      <c r="B20" s="233">
        <f t="shared" si="0"/>
        <v>130.5</v>
      </c>
      <c r="C20" s="221">
        <f t="shared" si="1"/>
        <v>57.5</v>
      </c>
      <c r="D20" s="118" t="s">
        <v>389</v>
      </c>
      <c r="E20" s="127" t="s">
        <v>387</v>
      </c>
      <c r="F20" s="76"/>
      <c r="G20" s="85">
        <f t="shared" si="2"/>
        <v>0.2747395833333333</v>
      </c>
      <c r="H20" s="85">
        <f t="shared" si="3"/>
        <v>0.2847222222222222</v>
      </c>
      <c r="I20" s="85">
        <f t="shared" si="4"/>
        <v>0.2961309523809524</v>
      </c>
      <c r="J20" s="85">
        <f t="shared" si="5"/>
        <v>0.3092948717948718</v>
      </c>
      <c r="K20" s="85">
        <f t="shared" si="6"/>
        <v>0.3246527777777778</v>
      </c>
      <c r="L20" s="79"/>
      <c r="M20" s="67"/>
      <c r="N20" s="67"/>
      <c r="O20" s="67"/>
    </row>
    <row r="21" spans="1:15" ht="12.75">
      <c r="A21" s="221">
        <v>10</v>
      </c>
      <c r="B21" s="233">
        <f t="shared" si="0"/>
        <v>120.5</v>
      </c>
      <c r="C21" s="221">
        <f t="shared" si="1"/>
        <v>67.5</v>
      </c>
      <c r="D21" s="118" t="s">
        <v>390</v>
      </c>
      <c r="E21" s="127" t="s">
        <v>387</v>
      </c>
      <c r="F21" s="76"/>
      <c r="G21" s="85">
        <f t="shared" si="2"/>
        <v>0.30078125</v>
      </c>
      <c r="H21" s="85">
        <f t="shared" si="3"/>
        <v>0.3125</v>
      </c>
      <c r="I21" s="85">
        <f t="shared" si="4"/>
        <v>0.3258928571428571</v>
      </c>
      <c r="J21" s="85">
        <f t="shared" si="5"/>
        <v>0.34134615384615385</v>
      </c>
      <c r="K21" s="85">
        <f t="shared" si="6"/>
        <v>0.359375</v>
      </c>
      <c r="L21" s="79"/>
      <c r="M21" s="67"/>
      <c r="N21" s="67"/>
      <c r="O21" s="67"/>
    </row>
    <row r="22" spans="1:15" ht="12.75">
      <c r="A22" s="221">
        <v>10.5</v>
      </c>
      <c r="B22" s="233">
        <f t="shared" si="0"/>
        <v>110</v>
      </c>
      <c r="C22" s="221">
        <f t="shared" si="1"/>
        <v>78</v>
      </c>
      <c r="D22" s="118" t="s">
        <v>391</v>
      </c>
      <c r="E22" s="127" t="s">
        <v>387</v>
      </c>
      <c r="F22" s="76"/>
      <c r="G22" s="85">
        <f t="shared" si="2"/>
        <v>0.328125</v>
      </c>
      <c r="H22" s="85">
        <f t="shared" si="3"/>
        <v>0.3416666666666667</v>
      </c>
      <c r="I22" s="85">
        <f t="shared" si="4"/>
        <v>0.3571428571428571</v>
      </c>
      <c r="J22" s="85">
        <f t="shared" si="5"/>
        <v>0.375</v>
      </c>
      <c r="K22" s="85">
        <f t="shared" si="6"/>
        <v>0.3958333333333333</v>
      </c>
      <c r="L22" s="79"/>
      <c r="M22" s="67"/>
      <c r="N22" s="67"/>
      <c r="O22" s="67"/>
    </row>
    <row r="23" spans="1:15" ht="12.75">
      <c r="A23" s="221">
        <v>5</v>
      </c>
      <c r="B23" s="233">
        <f t="shared" si="0"/>
        <v>105</v>
      </c>
      <c r="C23" s="221">
        <f t="shared" si="1"/>
        <v>83</v>
      </c>
      <c r="D23" s="118" t="s">
        <v>392</v>
      </c>
      <c r="E23" s="127" t="s">
        <v>382</v>
      </c>
      <c r="F23" s="76"/>
      <c r="G23" s="85">
        <f t="shared" si="2"/>
        <v>0.3411458333333333</v>
      </c>
      <c r="H23" s="85">
        <f t="shared" si="3"/>
        <v>0.3555555555555555</v>
      </c>
      <c r="I23" s="85">
        <f t="shared" si="4"/>
        <v>0.37202380952380953</v>
      </c>
      <c r="J23" s="85">
        <f t="shared" si="5"/>
        <v>0.391025641025641</v>
      </c>
      <c r="K23" s="85">
        <f t="shared" si="6"/>
        <v>0.4131944444444444</v>
      </c>
      <c r="L23" s="79"/>
      <c r="M23" s="67"/>
      <c r="N23" s="67"/>
      <c r="O23" s="67"/>
    </row>
    <row r="24" spans="1:15" ht="12.75">
      <c r="A24" s="221">
        <v>3.5</v>
      </c>
      <c r="B24" s="233">
        <f t="shared" si="0"/>
        <v>101.5</v>
      </c>
      <c r="C24" s="221">
        <f t="shared" si="1"/>
        <v>86.5</v>
      </c>
      <c r="D24" s="162" t="s">
        <v>395</v>
      </c>
      <c r="E24" s="127" t="s">
        <v>394</v>
      </c>
      <c r="F24" s="76"/>
      <c r="G24" s="85">
        <f t="shared" si="2"/>
        <v>0.35026041666666663</v>
      </c>
      <c r="H24" s="85">
        <f t="shared" si="3"/>
        <v>0.36527777777777776</v>
      </c>
      <c r="I24" s="85">
        <f t="shared" si="4"/>
        <v>0.38244047619047616</v>
      </c>
      <c r="J24" s="85">
        <f t="shared" si="5"/>
        <v>0.40224358974358976</v>
      </c>
      <c r="K24" s="85">
        <f t="shared" si="6"/>
        <v>0.4253472222222222</v>
      </c>
      <c r="L24" s="79"/>
      <c r="M24" s="67"/>
      <c r="N24" s="67"/>
      <c r="O24" s="67"/>
    </row>
    <row r="25" spans="1:15" ht="12.75">
      <c r="A25" s="221">
        <v>4.5</v>
      </c>
      <c r="B25" s="233">
        <f t="shared" si="0"/>
        <v>97</v>
      </c>
      <c r="C25" s="221">
        <f t="shared" si="1"/>
        <v>91</v>
      </c>
      <c r="D25" s="118" t="s">
        <v>621</v>
      </c>
      <c r="E25" s="127" t="s">
        <v>394</v>
      </c>
      <c r="F25" s="76"/>
      <c r="G25" s="85">
        <f t="shared" si="2"/>
        <v>0.36197916666666663</v>
      </c>
      <c r="H25" s="85">
        <f t="shared" si="3"/>
        <v>0.37777777777777777</v>
      </c>
      <c r="I25" s="85">
        <f t="shared" si="4"/>
        <v>0.3958333333333333</v>
      </c>
      <c r="J25" s="85">
        <f t="shared" si="5"/>
        <v>0.41666666666666663</v>
      </c>
      <c r="K25" s="85">
        <f t="shared" si="6"/>
        <v>0.4409722222222222</v>
      </c>
      <c r="L25" s="79"/>
      <c r="M25" s="67"/>
      <c r="N25" s="67"/>
      <c r="O25" s="67"/>
    </row>
    <row r="26" spans="1:15" ht="12.75">
      <c r="A26" s="221">
        <v>5.5</v>
      </c>
      <c r="B26" s="233">
        <f t="shared" si="0"/>
        <v>91.5</v>
      </c>
      <c r="C26" s="221">
        <f t="shared" si="1"/>
        <v>96.5</v>
      </c>
      <c r="D26" s="118" t="s">
        <v>393</v>
      </c>
      <c r="E26" s="127" t="s">
        <v>394</v>
      </c>
      <c r="F26" s="76"/>
      <c r="G26" s="85">
        <f t="shared" si="2"/>
        <v>0.3763020833333333</v>
      </c>
      <c r="H26" s="85">
        <f t="shared" si="3"/>
        <v>0.39305555555555555</v>
      </c>
      <c r="I26" s="85">
        <f t="shared" si="4"/>
        <v>0.41220238095238093</v>
      </c>
      <c r="J26" s="85">
        <f t="shared" si="5"/>
        <v>0.4342948717948718</v>
      </c>
      <c r="K26" s="85">
        <f t="shared" si="6"/>
        <v>0.4600694444444444</v>
      </c>
      <c r="L26" s="79"/>
      <c r="M26" s="67"/>
      <c r="N26" s="67"/>
      <c r="O26" s="67"/>
    </row>
    <row r="27" spans="1:15" ht="12.75">
      <c r="A27" s="221">
        <v>1.5</v>
      </c>
      <c r="B27" s="233">
        <f t="shared" si="0"/>
        <v>90</v>
      </c>
      <c r="C27" s="221">
        <f t="shared" si="1"/>
        <v>98</v>
      </c>
      <c r="D27" s="118" t="s">
        <v>396</v>
      </c>
      <c r="E27" s="127" t="s">
        <v>253</v>
      </c>
      <c r="F27" s="76"/>
      <c r="G27" s="85">
        <f t="shared" si="2"/>
        <v>0.3802083333333333</v>
      </c>
      <c r="H27" s="85">
        <f t="shared" si="3"/>
        <v>0.3972222222222222</v>
      </c>
      <c r="I27" s="85">
        <f t="shared" si="4"/>
        <v>0.41666666666666663</v>
      </c>
      <c r="J27" s="85">
        <f t="shared" si="5"/>
        <v>0.4391025641025641</v>
      </c>
      <c r="K27" s="85">
        <f t="shared" si="6"/>
        <v>0.46527777777777773</v>
      </c>
      <c r="L27" s="79"/>
      <c r="M27" s="67"/>
      <c r="N27" s="67"/>
      <c r="O27" s="67"/>
    </row>
    <row r="28" spans="1:15" ht="12.75">
      <c r="A28" s="221">
        <v>9</v>
      </c>
      <c r="B28" s="233">
        <f t="shared" si="0"/>
        <v>81</v>
      </c>
      <c r="C28" s="221">
        <f t="shared" si="1"/>
        <v>107</v>
      </c>
      <c r="D28" s="118" t="s">
        <v>397</v>
      </c>
      <c r="E28" s="127" t="s">
        <v>253</v>
      </c>
      <c r="F28" s="76"/>
      <c r="G28" s="85">
        <f t="shared" si="2"/>
        <v>0.4036458333333333</v>
      </c>
      <c r="H28" s="85">
        <f t="shared" si="3"/>
        <v>0.42222222222222217</v>
      </c>
      <c r="I28" s="85">
        <f t="shared" si="4"/>
        <v>0.44345238095238093</v>
      </c>
      <c r="J28" s="85">
        <f t="shared" si="5"/>
        <v>0.46794871794871795</v>
      </c>
      <c r="K28" s="85">
        <f t="shared" si="6"/>
        <v>0.49652777777777773</v>
      </c>
      <c r="L28" s="79"/>
      <c r="M28" s="67"/>
      <c r="N28" s="67"/>
      <c r="O28" s="67"/>
    </row>
    <row r="29" spans="1:15" ht="12.75">
      <c r="A29" s="221">
        <v>3.5</v>
      </c>
      <c r="B29" s="233">
        <f>B28-A29</f>
        <v>77.5</v>
      </c>
      <c r="C29" s="221">
        <f>C28+A29</f>
        <v>110.5</v>
      </c>
      <c r="D29" s="118" t="s">
        <v>398</v>
      </c>
      <c r="E29" s="127" t="s">
        <v>253</v>
      </c>
      <c r="F29" s="76"/>
      <c r="G29" s="85">
        <f>SUM($G$9+$O$3*C29)</f>
        <v>0.41276041666666663</v>
      </c>
      <c r="H29" s="85">
        <f>SUM($H$9+$P$3*C29)</f>
        <v>0.4319444444444444</v>
      </c>
      <c r="I29" s="85">
        <f>SUM($I$9+$Q$3*C29)</f>
        <v>0.4538690476190476</v>
      </c>
      <c r="J29" s="85">
        <f>SUM($J$9+$R$3*C29)</f>
        <v>0.47916666666666663</v>
      </c>
      <c r="K29" s="85">
        <f>SUM($K$9+$S$3*C29)</f>
        <v>0.5086805555555556</v>
      </c>
      <c r="L29" s="79"/>
      <c r="M29" s="67"/>
      <c r="N29" s="67"/>
      <c r="O29" s="67"/>
    </row>
    <row r="30" spans="1:15" ht="12.75">
      <c r="A30" s="221">
        <v>1.5</v>
      </c>
      <c r="B30" s="233">
        <f>B29-A30</f>
        <v>76</v>
      </c>
      <c r="C30" s="221">
        <f>C29+A30</f>
        <v>112</v>
      </c>
      <c r="D30" s="120" t="s">
        <v>402</v>
      </c>
      <c r="E30" s="127"/>
      <c r="F30" s="76"/>
      <c r="G30" s="85">
        <f>SUM($G$9+$O$3*C30)</f>
        <v>0.41666666666666663</v>
      </c>
      <c r="H30" s="85">
        <f>SUM($H$9+$P$3*C30)</f>
        <v>0.43611111111111106</v>
      </c>
      <c r="I30" s="85">
        <f>SUM($I$9+$Q$3*C30)</f>
        <v>0.4583333333333333</v>
      </c>
      <c r="J30" s="85">
        <f>SUM($J$9+$R$3*C30)</f>
        <v>0.483974358974359</v>
      </c>
      <c r="K30" s="85">
        <f>SUM($K$9+$S$3*C30)</f>
        <v>0.5138888888888888</v>
      </c>
      <c r="L30" s="79"/>
      <c r="M30" s="67"/>
      <c r="N30" s="67"/>
      <c r="O30" s="67"/>
    </row>
    <row r="31" spans="1:15" ht="12.75">
      <c r="A31" s="221">
        <v>0.5</v>
      </c>
      <c r="B31" s="233">
        <f>B30-A31</f>
        <v>75.5</v>
      </c>
      <c r="C31" s="221">
        <f>C30+A31</f>
        <v>112.5</v>
      </c>
      <c r="D31" s="118" t="s">
        <v>399</v>
      </c>
      <c r="E31" s="127" t="s">
        <v>400</v>
      </c>
      <c r="F31" s="76"/>
      <c r="G31" s="85">
        <f>SUM($G$9+$O$3*C31)</f>
        <v>0.41796875</v>
      </c>
      <c r="H31" s="85">
        <f>SUM($H$9+$P$3*C31)</f>
        <v>0.43749999999999994</v>
      </c>
      <c r="I31" s="85">
        <f>SUM($I$9+$Q$3*C31)</f>
        <v>0.45982142857142855</v>
      </c>
      <c r="J31" s="85">
        <f>SUM($J$9+$R$3*C31)</f>
        <v>0.4855769230769231</v>
      </c>
      <c r="K31" s="85">
        <f>SUM($K$9+$S$3*C31)</f>
        <v>0.515625</v>
      </c>
      <c r="L31" s="79"/>
      <c r="M31" s="67"/>
      <c r="N31" s="67"/>
      <c r="O31" s="67"/>
    </row>
    <row r="32" spans="1:15" ht="12.75">
      <c r="A32" s="221">
        <v>6.5</v>
      </c>
      <c r="B32" s="233">
        <f>B31-A32</f>
        <v>69</v>
      </c>
      <c r="C32" s="221">
        <f>C31+A32</f>
        <v>119</v>
      </c>
      <c r="D32" s="248" t="s">
        <v>401</v>
      </c>
      <c r="E32" s="127"/>
      <c r="F32" s="76">
        <v>137</v>
      </c>
      <c r="G32" s="85">
        <f>SUM($G$9+$O$3*C32)</f>
        <v>0.4348958333333333</v>
      </c>
      <c r="H32" s="85">
        <f>SUM($H$9+$P$3*C32)</f>
        <v>0.4555555555555555</v>
      </c>
      <c r="I32" s="85">
        <f>SUM($I$9+$Q$3*C32)</f>
        <v>0.47916666666666663</v>
      </c>
      <c r="J32" s="85">
        <f>SUM($J$9+$R$3*C32)</f>
        <v>0.5064102564102564</v>
      </c>
      <c r="K32" s="85">
        <f>SUM($K$9+$S$3*C32)</f>
        <v>0.5381944444444444</v>
      </c>
      <c r="L32" s="79"/>
      <c r="M32" s="67"/>
      <c r="N32" s="67"/>
      <c r="O32" s="67"/>
    </row>
    <row r="33" spans="1:15" ht="12.75">
      <c r="A33" s="221"/>
      <c r="B33" s="233"/>
      <c r="C33" s="221"/>
      <c r="D33" s="245" t="s">
        <v>61</v>
      </c>
      <c r="E33" s="127"/>
      <c r="F33" s="76"/>
      <c r="G33" s="85"/>
      <c r="H33" s="85"/>
      <c r="I33" s="85"/>
      <c r="J33" s="85"/>
      <c r="K33" s="85"/>
      <c r="L33" s="79"/>
      <c r="M33" s="67"/>
      <c r="N33" s="67"/>
      <c r="O33" s="67"/>
    </row>
    <row r="34" spans="1:15" ht="12.75">
      <c r="A34" s="221">
        <v>0</v>
      </c>
      <c r="B34" s="233">
        <f>B32</f>
        <v>69</v>
      </c>
      <c r="C34" s="221">
        <f>C32</f>
        <v>119</v>
      </c>
      <c r="D34" s="248" t="s">
        <v>407</v>
      </c>
      <c r="E34" s="127" t="s">
        <v>405</v>
      </c>
      <c r="F34" s="76">
        <v>137</v>
      </c>
      <c r="G34" s="78">
        <f>$L$6</f>
        <v>0.5104166666666666</v>
      </c>
      <c r="H34" s="78">
        <f>$L$6</f>
        <v>0.5104166666666666</v>
      </c>
      <c r="I34" s="78">
        <f>$L$6</f>
        <v>0.5104166666666666</v>
      </c>
      <c r="J34" s="78">
        <f>$M$6</f>
        <v>0.5104166666666666</v>
      </c>
      <c r="K34" s="78">
        <f>$M$6</f>
        <v>0.5104166666666666</v>
      </c>
      <c r="L34" s="109">
        <f>A34</f>
        <v>0</v>
      </c>
      <c r="M34" s="67"/>
      <c r="N34" s="67"/>
      <c r="O34" s="67"/>
    </row>
    <row r="35" spans="1:15" ht="12.75">
      <c r="A35" s="221">
        <v>7.5</v>
      </c>
      <c r="B35" s="233">
        <f>B34-A35</f>
        <v>61.5</v>
      </c>
      <c r="C35" s="221">
        <f>C34+A35</f>
        <v>126.5</v>
      </c>
      <c r="D35" s="162" t="s">
        <v>408</v>
      </c>
      <c r="E35" s="127" t="s">
        <v>406</v>
      </c>
      <c r="F35" s="76"/>
      <c r="G35" s="85">
        <f aca="true" t="shared" si="7" ref="G35:G45">SUM($G$34+$O$3*L35)</f>
        <v>0.5299479166666666</v>
      </c>
      <c r="H35" s="85">
        <f aca="true" t="shared" si="8" ref="H35:H45">SUM($H$34+$P$3*L35)</f>
        <v>0.53125</v>
      </c>
      <c r="I35" s="85">
        <f aca="true" t="shared" si="9" ref="I35:I45">SUM($I$34+$Q$3*L35)</f>
        <v>0.5327380952380952</v>
      </c>
      <c r="J35" s="85">
        <f aca="true" t="shared" si="10" ref="J35:J45">SUM($J$34+$R$3*L35)</f>
        <v>0.5344551282051282</v>
      </c>
      <c r="K35" s="85">
        <f aca="true" t="shared" si="11" ref="K35:K45">SUM($K$34+$S$3*L35)</f>
        <v>0.5364583333333333</v>
      </c>
      <c r="L35" s="49">
        <f>L34+A35</f>
        <v>7.5</v>
      </c>
      <c r="M35" s="67"/>
      <c r="N35" s="67"/>
      <c r="O35" s="67"/>
    </row>
    <row r="36" spans="1:15" ht="12.75">
      <c r="A36" s="221">
        <v>3.5</v>
      </c>
      <c r="B36" s="233">
        <f aca="true" t="shared" si="12" ref="B36:B45">B35-A36</f>
        <v>58</v>
      </c>
      <c r="C36" s="221">
        <f aca="true" t="shared" si="13" ref="C36:C45">C35+A36</f>
        <v>130</v>
      </c>
      <c r="D36" s="162" t="s">
        <v>409</v>
      </c>
      <c r="E36" s="127" t="s">
        <v>85</v>
      </c>
      <c r="F36" s="76"/>
      <c r="G36" s="85">
        <f t="shared" si="7"/>
        <v>0.5390625</v>
      </c>
      <c r="H36" s="85">
        <f t="shared" si="8"/>
        <v>0.5409722222222222</v>
      </c>
      <c r="I36" s="85">
        <f t="shared" si="9"/>
        <v>0.5431547619047619</v>
      </c>
      <c r="J36" s="85">
        <f t="shared" si="10"/>
        <v>0.5456730769230769</v>
      </c>
      <c r="K36" s="85">
        <f t="shared" si="11"/>
        <v>0.548611111111111</v>
      </c>
      <c r="L36" s="49">
        <f>L35+A36</f>
        <v>11</v>
      </c>
      <c r="M36" s="67"/>
      <c r="N36" s="67"/>
      <c r="O36" s="67"/>
    </row>
    <row r="37" spans="1:15" ht="12.75">
      <c r="A37" s="221">
        <v>3.5</v>
      </c>
      <c r="B37" s="233">
        <f t="shared" si="12"/>
        <v>54.5</v>
      </c>
      <c r="C37" s="221">
        <f t="shared" si="13"/>
        <v>133.5</v>
      </c>
      <c r="D37" s="118" t="s">
        <v>410</v>
      </c>
      <c r="E37" s="127" t="s">
        <v>85</v>
      </c>
      <c r="F37" s="76">
        <v>100</v>
      </c>
      <c r="G37" s="85">
        <f t="shared" si="7"/>
        <v>0.5481770833333333</v>
      </c>
      <c r="H37" s="85">
        <f t="shared" si="8"/>
        <v>0.5506944444444444</v>
      </c>
      <c r="I37" s="85">
        <f t="shared" si="9"/>
        <v>0.5535714285714285</v>
      </c>
      <c r="J37" s="85">
        <f t="shared" si="10"/>
        <v>0.5568910256410255</v>
      </c>
      <c r="K37" s="85">
        <f t="shared" si="11"/>
        <v>0.5607638888888888</v>
      </c>
      <c r="L37" s="49">
        <f aca="true" t="shared" si="14" ref="L37:L45">L36+A37</f>
        <v>14.5</v>
      </c>
      <c r="M37" s="67"/>
      <c r="N37" s="67"/>
      <c r="O37" s="67"/>
    </row>
    <row r="38" spans="1:15" ht="12.75">
      <c r="A38" s="221">
        <v>6.5</v>
      </c>
      <c r="B38" s="233">
        <f t="shared" si="12"/>
        <v>48</v>
      </c>
      <c r="C38" s="221">
        <f t="shared" si="13"/>
        <v>140</v>
      </c>
      <c r="D38" s="118" t="s">
        <v>412</v>
      </c>
      <c r="E38" s="127" t="s">
        <v>411</v>
      </c>
      <c r="F38" s="76">
        <v>70</v>
      </c>
      <c r="G38" s="85">
        <f t="shared" si="7"/>
        <v>0.5651041666666666</v>
      </c>
      <c r="H38" s="85">
        <f t="shared" si="8"/>
        <v>0.56875</v>
      </c>
      <c r="I38" s="85">
        <f t="shared" si="9"/>
        <v>0.5729166666666666</v>
      </c>
      <c r="J38" s="85">
        <f t="shared" si="10"/>
        <v>0.5777243589743589</v>
      </c>
      <c r="K38" s="85">
        <f t="shared" si="11"/>
        <v>0.5833333333333333</v>
      </c>
      <c r="L38" s="49">
        <f t="shared" si="14"/>
        <v>21</v>
      </c>
      <c r="M38" s="67"/>
      <c r="N38" s="67"/>
      <c r="O38" s="67"/>
    </row>
    <row r="39" spans="1:15" ht="12.75">
      <c r="A39" s="221">
        <v>6.5</v>
      </c>
      <c r="B39" s="233">
        <f t="shared" si="12"/>
        <v>41.5</v>
      </c>
      <c r="C39" s="221">
        <f t="shared" si="13"/>
        <v>146.5</v>
      </c>
      <c r="D39" s="118" t="s">
        <v>414</v>
      </c>
      <c r="E39" s="127" t="s">
        <v>413</v>
      </c>
      <c r="F39" s="76"/>
      <c r="G39" s="85">
        <f t="shared" si="7"/>
        <v>0.58203125</v>
      </c>
      <c r="H39" s="85">
        <f t="shared" si="8"/>
        <v>0.5868055555555555</v>
      </c>
      <c r="I39" s="85">
        <f t="shared" si="9"/>
        <v>0.5922619047619048</v>
      </c>
      <c r="J39" s="85">
        <f t="shared" si="10"/>
        <v>0.5985576923076923</v>
      </c>
      <c r="K39" s="85">
        <f t="shared" si="11"/>
        <v>0.6059027777777777</v>
      </c>
      <c r="L39" s="49">
        <f t="shared" si="14"/>
        <v>27.5</v>
      </c>
      <c r="M39" s="67"/>
      <c r="N39" s="67"/>
      <c r="O39" s="67"/>
    </row>
    <row r="40" spans="1:15" ht="12.75">
      <c r="A40" s="221">
        <v>2.5</v>
      </c>
      <c r="B40" s="233">
        <f t="shared" si="12"/>
        <v>39</v>
      </c>
      <c r="C40" s="221">
        <f t="shared" si="13"/>
        <v>149</v>
      </c>
      <c r="D40" s="118" t="s">
        <v>415</v>
      </c>
      <c r="E40" s="127" t="s">
        <v>416</v>
      </c>
      <c r="F40" s="76"/>
      <c r="G40" s="85">
        <f t="shared" si="7"/>
        <v>0.5885416666666666</v>
      </c>
      <c r="H40" s="85">
        <f t="shared" si="8"/>
        <v>0.59375</v>
      </c>
      <c r="I40" s="85">
        <f t="shared" si="9"/>
        <v>0.5997023809523809</v>
      </c>
      <c r="J40" s="85">
        <f t="shared" si="10"/>
        <v>0.6065705128205128</v>
      </c>
      <c r="K40" s="85">
        <f t="shared" si="11"/>
        <v>0.6145833333333333</v>
      </c>
      <c r="L40" s="49">
        <f t="shared" si="14"/>
        <v>30</v>
      </c>
      <c r="M40" s="67"/>
      <c r="N40" s="67"/>
      <c r="O40" s="67"/>
    </row>
    <row r="41" spans="1:15" ht="12.75">
      <c r="A41" s="221">
        <v>7</v>
      </c>
      <c r="B41" s="233">
        <f t="shared" si="12"/>
        <v>32</v>
      </c>
      <c r="C41" s="221">
        <f t="shared" si="13"/>
        <v>156</v>
      </c>
      <c r="D41" s="118" t="s">
        <v>417</v>
      </c>
      <c r="E41" s="127" t="s">
        <v>416</v>
      </c>
      <c r="F41" s="76"/>
      <c r="G41" s="85">
        <f t="shared" si="7"/>
        <v>0.6067708333333333</v>
      </c>
      <c r="H41" s="85">
        <f t="shared" si="8"/>
        <v>0.6131944444444444</v>
      </c>
      <c r="I41" s="85">
        <f t="shared" si="9"/>
        <v>0.6205357142857142</v>
      </c>
      <c r="J41" s="85">
        <f t="shared" si="10"/>
        <v>0.6290064102564102</v>
      </c>
      <c r="K41" s="85">
        <f t="shared" si="11"/>
        <v>0.6388888888888888</v>
      </c>
      <c r="L41" s="49">
        <f t="shared" si="14"/>
        <v>37</v>
      </c>
      <c r="M41" s="67"/>
      <c r="N41" s="67"/>
      <c r="O41" s="67"/>
    </row>
    <row r="42" spans="1:15" ht="12.75">
      <c r="A42" s="221">
        <v>7.5</v>
      </c>
      <c r="B42" s="233">
        <f t="shared" si="12"/>
        <v>24.5</v>
      </c>
      <c r="C42" s="221">
        <f t="shared" si="13"/>
        <v>163.5</v>
      </c>
      <c r="D42" s="118" t="s">
        <v>418</v>
      </c>
      <c r="E42" s="127" t="s">
        <v>416</v>
      </c>
      <c r="F42" s="76"/>
      <c r="G42" s="85">
        <f t="shared" si="7"/>
        <v>0.6263020833333333</v>
      </c>
      <c r="H42" s="85">
        <f t="shared" si="8"/>
        <v>0.6340277777777777</v>
      </c>
      <c r="I42" s="85">
        <f t="shared" si="9"/>
        <v>0.6428571428571428</v>
      </c>
      <c r="J42" s="85">
        <f t="shared" si="10"/>
        <v>0.6530448717948718</v>
      </c>
      <c r="K42" s="85">
        <f t="shared" si="11"/>
        <v>0.6649305555555555</v>
      </c>
      <c r="L42" s="49">
        <f t="shared" si="14"/>
        <v>44.5</v>
      </c>
      <c r="M42" s="67"/>
      <c r="N42" s="67"/>
      <c r="O42" s="67"/>
    </row>
    <row r="43" spans="1:15" ht="12.75">
      <c r="A43" s="221">
        <v>6</v>
      </c>
      <c r="B43" s="233">
        <f t="shared" si="12"/>
        <v>18.5</v>
      </c>
      <c r="C43" s="221">
        <f t="shared" si="13"/>
        <v>169.5</v>
      </c>
      <c r="D43" s="257" t="s">
        <v>420</v>
      </c>
      <c r="E43" s="127" t="s">
        <v>416</v>
      </c>
      <c r="F43" s="145"/>
      <c r="G43" s="85">
        <f t="shared" si="7"/>
        <v>0.6419270833333333</v>
      </c>
      <c r="H43" s="85">
        <f t="shared" si="8"/>
        <v>0.6506944444444444</v>
      </c>
      <c r="I43" s="85">
        <f t="shared" si="9"/>
        <v>0.6607142857142857</v>
      </c>
      <c r="J43" s="85">
        <f t="shared" si="10"/>
        <v>0.672275641025641</v>
      </c>
      <c r="K43" s="85">
        <f t="shared" si="11"/>
        <v>0.6857638888888888</v>
      </c>
      <c r="L43" s="49">
        <f t="shared" si="14"/>
        <v>50.5</v>
      </c>
      <c r="M43" s="67"/>
      <c r="N43" s="67"/>
      <c r="O43" s="67"/>
    </row>
    <row r="44" spans="1:15" ht="12.75">
      <c r="A44" s="221">
        <v>3.5</v>
      </c>
      <c r="B44" s="233">
        <f t="shared" si="12"/>
        <v>15</v>
      </c>
      <c r="C44" s="221">
        <f t="shared" si="13"/>
        <v>173</v>
      </c>
      <c r="D44" s="118" t="s">
        <v>419</v>
      </c>
      <c r="E44" s="127" t="s">
        <v>416</v>
      </c>
      <c r="F44" s="145"/>
      <c r="G44" s="85">
        <f t="shared" si="7"/>
        <v>0.6510416666666666</v>
      </c>
      <c r="H44" s="85">
        <f t="shared" si="8"/>
        <v>0.6604166666666667</v>
      </c>
      <c r="I44" s="85">
        <f t="shared" si="9"/>
        <v>0.6711309523809523</v>
      </c>
      <c r="J44" s="85">
        <f t="shared" si="10"/>
        <v>0.6834935897435896</v>
      </c>
      <c r="K44" s="85">
        <f t="shared" si="11"/>
        <v>0.6979166666666666</v>
      </c>
      <c r="L44" s="49">
        <f t="shared" si="14"/>
        <v>54</v>
      </c>
      <c r="M44" s="67"/>
      <c r="N44" s="67"/>
      <c r="O44" s="67"/>
    </row>
    <row r="45" spans="1:15" ht="12.75">
      <c r="A45" s="221">
        <v>3</v>
      </c>
      <c r="B45" s="233">
        <f t="shared" si="12"/>
        <v>12</v>
      </c>
      <c r="C45" s="221">
        <f t="shared" si="13"/>
        <v>176</v>
      </c>
      <c r="D45" s="118" t="s">
        <v>421</v>
      </c>
      <c r="E45" s="127" t="s">
        <v>416</v>
      </c>
      <c r="F45" s="145"/>
      <c r="G45" s="85">
        <f t="shared" si="7"/>
        <v>0.6588541666666666</v>
      </c>
      <c r="H45" s="85">
        <f t="shared" si="8"/>
        <v>0.66875</v>
      </c>
      <c r="I45" s="85">
        <f t="shared" si="9"/>
        <v>0.6800595238095237</v>
      </c>
      <c r="J45" s="85">
        <f t="shared" si="10"/>
        <v>0.6931089743589743</v>
      </c>
      <c r="K45" s="85">
        <f t="shared" si="11"/>
        <v>0.7083333333333333</v>
      </c>
      <c r="L45" s="49">
        <f t="shared" si="14"/>
        <v>57</v>
      </c>
      <c r="M45" s="67"/>
      <c r="N45" s="67"/>
      <c r="O45" s="67"/>
    </row>
    <row r="46" spans="1:15" ht="12.75">
      <c r="A46" s="229">
        <v>12</v>
      </c>
      <c r="B46" s="233">
        <f>B45-A46</f>
        <v>0</v>
      </c>
      <c r="C46" s="221">
        <f>C45+A46</f>
        <v>188</v>
      </c>
      <c r="D46" s="248" t="s">
        <v>547</v>
      </c>
      <c r="E46" s="127"/>
      <c r="F46" s="146">
        <v>74</v>
      </c>
      <c r="G46" s="85">
        <f>SUM($G$34+$O$3*L46)</f>
        <v>0.6901041666666666</v>
      </c>
      <c r="H46" s="85">
        <f>SUM($H$34+$P$3*L46)</f>
        <v>0.7020833333333333</v>
      </c>
      <c r="I46" s="85">
        <f>SUM($I$34+$Q$3*L46)</f>
        <v>0.7157738095238095</v>
      </c>
      <c r="J46" s="85">
        <f>SUM($J$34+$R$3*L46)</f>
        <v>0.7315705128205128</v>
      </c>
      <c r="K46" s="85">
        <f>SUM($K$34+$S$3*L46)</f>
        <v>0.75</v>
      </c>
      <c r="L46" s="49">
        <f>L45+A46</f>
        <v>69</v>
      </c>
      <c r="M46" s="67"/>
      <c r="N46" s="67"/>
      <c r="O46" s="67"/>
    </row>
    <row r="47" spans="1:15" ht="12.75">
      <c r="A47" s="229"/>
      <c r="B47" s="233"/>
      <c r="C47" s="221"/>
      <c r="D47" s="257"/>
      <c r="E47" s="127"/>
      <c r="F47" s="76"/>
      <c r="G47" s="76"/>
      <c r="H47" s="85"/>
      <c r="I47" s="85"/>
      <c r="J47" s="85"/>
      <c r="K47" s="85"/>
      <c r="L47" s="66"/>
      <c r="M47" s="67"/>
      <c r="N47" s="67"/>
      <c r="O47" s="67"/>
    </row>
    <row r="48" spans="1:15" ht="12.75">
      <c r="A48" s="229"/>
      <c r="B48" s="233"/>
      <c r="C48" s="221"/>
      <c r="D48" s="257"/>
      <c r="E48" s="127"/>
      <c r="F48" s="76"/>
      <c r="G48" s="76"/>
      <c r="H48" s="85"/>
      <c r="I48" s="85"/>
      <c r="J48" s="85"/>
      <c r="K48" s="85"/>
      <c r="L48" s="66"/>
      <c r="M48" s="67"/>
      <c r="N48" s="67"/>
      <c r="O48" s="67"/>
    </row>
    <row r="49" spans="1:15" ht="12.75">
      <c r="A49" s="229"/>
      <c r="B49" s="233"/>
      <c r="C49" s="221"/>
      <c r="D49" s="116"/>
      <c r="E49" s="127"/>
      <c r="F49" s="146"/>
      <c r="G49" s="146"/>
      <c r="H49" s="85"/>
      <c r="I49" s="85"/>
      <c r="J49" s="85"/>
      <c r="K49" s="85"/>
      <c r="L49" s="66"/>
      <c r="M49" s="67"/>
      <c r="N49" s="56"/>
      <c r="O49" s="56"/>
    </row>
    <row r="50" spans="1:15" ht="12.75">
      <c r="A50" s="229"/>
      <c r="B50" s="233"/>
      <c r="C50" s="221"/>
      <c r="D50" s="118" t="s">
        <v>593</v>
      </c>
      <c r="E50" s="127"/>
      <c r="F50" s="146"/>
      <c r="G50" s="146"/>
      <c r="H50" s="85"/>
      <c r="I50" s="85"/>
      <c r="J50" s="85"/>
      <c r="K50" s="85"/>
      <c r="L50" s="66"/>
      <c r="M50" s="67"/>
      <c r="N50" s="56"/>
      <c r="O50" s="56"/>
    </row>
    <row r="51" spans="1:15" ht="12.75">
      <c r="A51" s="229"/>
      <c r="B51" s="233"/>
      <c r="C51" s="221"/>
      <c r="D51" s="257"/>
      <c r="E51" s="127"/>
      <c r="F51" s="146"/>
      <c r="G51" s="146"/>
      <c r="H51" s="85"/>
      <c r="I51" s="85"/>
      <c r="J51" s="85"/>
      <c r="K51" s="85"/>
      <c r="L51" s="66"/>
      <c r="M51" s="67"/>
      <c r="N51" s="56"/>
      <c r="O51" s="56"/>
    </row>
    <row r="52" spans="1:15" ht="12.75">
      <c r="A52" s="229"/>
      <c r="B52" s="233"/>
      <c r="C52" s="221"/>
      <c r="D52" s="257"/>
      <c r="E52" s="127"/>
      <c r="F52" s="146"/>
      <c r="G52" s="146"/>
      <c r="H52" s="85"/>
      <c r="I52" s="85"/>
      <c r="J52" s="85"/>
      <c r="K52" s="85"/>
      <c r="L52" s="66"/>
      <c r="M52" s="67"/>
      <c r="N52" s="56"/>
      <c r="O52" s="56"/>
    </row>
    <row r="53" spans="1:15" ht="12.75">
      <c r="A53" s="229"/>
      <c r="B53" s="233"/>
      <c r="C53" s="221"/>
      <c r="D53" s="257"/>
      <c r="E53" s="127"/>
      <c r="F53" s="146"/>
      <c r="G53" s="146"/>
      <c r="H53" s="85"/>
      <c r="I53" s="85"/>
      <c r="J53" s="85"/>
      <c r="K53" s="85"/>
      <c r="L53" s="66"/>
      <c r="M53" s="67"/>
      <c r="N53" s="56"/>
      <c r="O53" s="56"/>
    </row>
    <row r="54" spans="1:15" ht="12.75">
      <c r="A54" s="229"/>
      <c r="B54" s="233"/>
      <c r="C54" s="221"/>
      <c r="D54" s="257"/>
      <c r="E54" s="127"/>
      <c r="F54" s="146"/>
      <c r="G54" s="146"/>
      <c r="H54" s="85"/>
      <c r="I54" s="85"/>
      <c r="J54" s="85"/>
      <c r="K54" s="85"/>
      <c r="L54" s="66"/>
      <c r="M54" s="67"/>
      <c r="N54" s="56"/>
      <c r="O54" s="56"/>
    </row>
    <row r="55" spans="1:15" ht="12.75">
      <c r="A55" s="229"/>
      <c r="B55" s="233"/>
      <c r="C55" s="221"/>
      <c r="D55" s="257"/>
      <c r="E55" s="127"/>
      <c r="F55" s="146"/>
      <c r="G55" s="146"/>
      <c r="H55" s="85"/>
      <c r="I55" s="85"/>
      <c r="J55" s="85"/>
      <c r="K55" s="85"/>
      <c r="L55" s="66"/>
      <c r="M55" s="67"/>
      <c r="N55" s="56"/>
      <c r="O55" s="56"/>
    </row>
    <row r="56" spans="1:15" ht="12.75">
      <c r="A56" s="229"/>
      <c r="B56" s="233"/>
      <c r="C56" s="221"/>
      <c r="D56" s="257"/>
      <c r="E56" s="127"/>
      <c r="F56" s="146"/>
      <c r="G56" s="146"/>
      <c r="H56" s="85"/>
      <c r="I56" s="85"/>
      <c r="J56" s="85"/>
      <c r="K56" s="85"/>
      <c r="L56" s="66"/>
      <c r="M56" s="67"/>
      <c r="N56" s="56"/>
      <c r="O56" s="56"/>
    </row>
    <row r="57" spans="1:15" ht="12.75">
      <c r="A57" s="229"/>
      <c r="B57" s="233"/>
      <c r="C57" s="221"/>
      <c r="D57" s="257"/>
      <c r="E57" s="127"/>
      <c r="F57" s="146"/>
      <c r="G57" s="146"/>
      <c r="H57" s="85"/>
      <c r="I57" s="85"/>
      <c r="J57" s="85"/>
      <c r="K57" s="85"/>
      <c r="L57" s="66"/>
      <c r="M57" s="67"/>
      <c r="N57" s="56"/>
      <c r="O57" s="56"/>
    </row>
    <row r="58" spans="1:15" ht="12.75">
      <c r="A58" s="229"/>
      <c r="B58" s="233"/>
      <c r="C58" s="221"/>
      <c r="D58" s="257"/>
      <c r="E58" s="127"/>
      <c r="F58" s="146"/>
      <c r="G58" s="146"/>
      <c r="H58" s="85"/>
      <c r="I58" s="85"/>
      <c r="J58" s="85"/>
      <c r="K58" s="85"/>
      <c r="L58" s="66"/>
      <c r="M58" s="67"/>
      <c r="N58" s="56"/>
      <c r="O58" s="56"/>
    </row>
    <row r="59" spans="1:15" ht="12.75">
      <c r="A59" s="229"/>
      <c r="B59" s="233"/>
      <c r="C59" s="221"/>
      <c r="D59" s="257"/>
      <c r="E59" s="127"/>
      <c r="F59" s="146"/>
      <c r="G59" s="146"/>
      <c r="H59" s="85"/>
      <c r="I59" s="85"/>
      <c r="J59" s="85"/>
      <c r="K59" s="85"/>
      <c r="L59" s="66"/>
      <c r="M59" s="67"/>
      <c r="N59" s="56"/>
      <c r="O59" s="56"/>
    </row>
    <row r="60" spans="1:15" ht="12.75">
      <c r="A60" s="229"/>
      <c r="B60" s="233"/>
      <c r="C60" s="221"/>
      <c r="D60" s="257"/>
      <c r="E60" s="127"/>
      <c r="F60" s="146"/>
      <c r="G60" s="146"/>
      <c r="H60" s="85"/>
      <c r="I60" s="85"/>
      <c r="J60" s="85"/>
      <c r="K60" s="85"/>
      <c r="L60" s="66"/>
      <c r="M60" s="67"/>
      <c r="N60" s="56"/>
      <c r="O60" s="56"/>
    </row>
    <row r="61" spans="2:12" ht="12.75">
      <c r="B61" s="222"/>
      <c r="C61" s="222"/>
      <c r="D61" s="64"/>
      <c r="E61" s="147"/>
      <c r="F61" s="147"/>
      <c r="G61" s="147"/>
      <c r="H61" s="133"/>
      <c r="I61" s="133"/>
      <c r="J61" s="133"/>
      <c r="K61" s="132"/>
      <c r="L61" s="128"/>
    </row>
    <row r="62" spans="2:12" ht="12.75">
      <c r="B62" s="222"/>
      <c r="C62" s="222"/>
      <c r="D62" s="64"/>
      <c r="E62" s="147"/>
      <c r="F62" s="147"/>
      <c r="G62" s="147"/>
      <c r="H62" s="133"/>
      <c r="I62" s="133"/>
      <c r="J62" s="133"/>
      <c r="K62" s="132"/>
      <c r="L62" s="128"/>
    </row>
    <row r="63" spans="2:12" ht="12.75">
      <c r="B63" s="213"/>
      <c r="C63" s="222"/>
      <c r="D63" s="64"/>
      <c r="E63" s="147"/>
      <c r="F63" s="147"/>
      <c r="G63" s="147"/>
      <c r="H63" s="133"/>
      <c r="I63" s="133"/>
      <c r="J63" s="133"/>
      <c r="K63" s="132"/>
      <c r="L63" s="128"/>
    </row>
    <row r="64" spans="2:12" ht="12.75">
      <c r="B64" s="222"/>
      <c r="C64" s="222"/>
      <c r="D64" s="64"/>
      <c r="E64" s="147"/>
      <c r="F64" s="147"/>
      <c r="G64" s="147"/>
      <c r="H64" s="133"/>
      <c r="I64" s="133"/>
      <c r="J64" s="133"/>
      <c r="K64" s="132"/>
      <c r="L64" s="122"/>
    </row>
    <row r="65" spans="2:11" ht="12.75">
      <c r="B65" s="232"/>
      <c r="C65" s="232"/>
      <c r="D65" s="58"/>
      <c r="E65" s="148"/>
      <c r="F65" s="148"/>
      <c r="G65" s="148"/>
      <c r="H65" s="149"/>
      <c r="I65" s="149"/>
      <c r="J65" s="149"/>
      <c r="K65" s="132"/>
    </row>
    <row r="66" spans="2:11" ht="12.75">
      <c r="B66" s="232"/>
      <c r="C66" s="232"/>
      <c r="D66" s="150"/>
      <c r="E66" s="148"/>
      <c r="F66" s="148"/>
      <c r="G66" s="148"/>
      <c r="H66" s="149"/>
      <c r="I66" s="149"/>
      <c r="J66" s="149"/>
      <c r="K66" s="132"/>
    </row>
    <row r="67" spans="2:11" ht="12.75">
      <c r="B67" s="213"/>
      <c r="C67" s="232"/>
      <c r="D67" s="150"/>
      <c r="E67" s="148"/>
      <c r="F67" s="148"/>
      <c r="G67" s="148"/>
      <c r="H67" s="149"/>
      <c r="I67" s="149"/>
      <c r="J67" s="149"/>
      <c r="K67" s="132"/>
    </row>
    <row r="68" spans="2:11" ht="12.75">
      <c r="B68" s="232"/>
      <c r="C68" s="232"/>
      <c r="D68" s="150"/>
      <c r="E68" s="148"/>
      <c r="F68" s="148"/>
      <c r="G68" s="148"/>
      <c r="H68" s="149"/>
      <c r="I68" s="149"/>
      <c r="J68" s="149"/>
      <c r="K68" s="132"/>
    </row>
    <row r="69" spans="2:11" ht="12.75">
      <c r="B69" s="232"/>
      <c r="C69" s="232"/>
      <c r="D69" s="142"/>
      <c r="E69" s="148"/>
      <c r="F69" s="148"/>
      <c r="G69" s="148"/>
      <c r="H69" s="149"/>
      <c r="I69" s="149"/>
      <c r="J69" s="149"/>
      <c r="K69" s="132"/>
    </row>
    <row r="70" spans="2:11" ht="12.75">
      <c r="B70" s="213"/>
      <c r="C70" s="232"/>
      <c r="D70" s="135"/>
      <c r="E70" s="148"/>
      <c r="F70" s="148"/>
      <c r="G70" s="148"/>
      <c r="H70" s="149"/>
      <c r="I70" s="149"/>
      <c r="J70" s="149"/>
      <c r="K70" s="132"/>
    </row>
    <row r="71" spans="3:10" ht="12.75">
      <c r="C71" s="232"/>
      <c r="D71" s="135"/>
      <c r="E71" s="148"/>
      <c r="F71" s="148"/>
      <c r="G71" s="148"/>
      <c r="H71" s="149"/>
      <c r="I71" s="149"/>
      <c r="J71" s="149"/>
    </row>
    <row r="72" spans="2:11" ht="12.75">
      <c r="B72" s="213"/>
      <c r="C72" s="232"/>
      <c r="D72" s="151"/>
      <c r="E72" s="148"/>
      <c r="F72" s="148"/>
      <c r="G72" s="148"/>
      <c r="H72" s="149"/>
      <c r="I72" s="149"/>
      <c r="J72" s="149"/>
      <c r="K72" s="132"/>
    </row>
    <row r="73" spans="2:10" ht="12.75">
      <c r="B73" s="232"/>
      <c r="C73" s="232"/>
      <c r="D73" s="151"/>
      <c r="E73" s="152"/>
      <c r="F73" s="152"/>
      <c r="G73" s="152"/>
      <c r="H73" s="149"/>
      <c r="I73" s="149"/>
      <c r="J73" s="149"/>
    </row>
    <row r="74" spans="2:10" ht="12.75">
      <c r="B74" s="232"/>
      <c r="C74" s="232"/>
      <c r="D74" s="153"/>
      <c r="E74" s="152"/>
      <c r="F74" s="152"/>
      <c r="G74" s="152"/>
      <c r="H74" s="154"/>
      <c r="I74" s="154"/>
      <c r="J74" s="154"/>
    </row>
    <row r="75" spans="2:10" ht="12.75">
      <c r="B75" s="232"/>
      <c r="C75" s="232"/>
      <c r="D75" s="135"/>
      <c r="E75" s="148"/>
      <c r="F75" s="148"/>
      <c r="G75" s="148"/>
      <c r="H75" s="136"/>
      <c r="I75" s="136"/>
      <c r="J75" s="136"/>
    </row>
    <row r="76" spans="2:10" ht="12.75">
      <c r="B76" s="232"/>
      <c r="C76" s="232"/>
      <c r="D76" s="135"/>
      <c r="E76" s="148"/>
      <c r="F76" s="148"/>
      <c r="G76" s="148"/>
      <c r="H76" s="136"/>
      <c r="I76" s="136"/>
      <c r="J76" s="136"/>
    </row>
    <row r="77" spans="2:10" ht="12.75">
      <c r="B77" s="232"/>
      <c r="C77" s="232"/>
      <c r="D77" s="135"/>
      <c r="E77" s="148"/>
      <c r="F77" s="148"/>
      <c r="G77" s="148"/>
      <c r="H77" s="136"/>
      <c r="I77" s="136"/>
      <c r="J77" s="136"/>
    </row>
    <row r="78" spans="2:10" ht="12.75">
      <c r="B78" s="213"/>
      <c r="C78" s="232"/>
      <c r="D78" s="135"/>
      <c r="E78" s="148"/>
      <c r="F78" s="148"/>
      <c r="G78" s="148"/>
      <c r="H78" s="136"/>
      <c r="I78" s="136"/>
      <c r="J78" s="136"/>
    </row>
    <row r="79" spans="2:10" ht="12.75">
      <c r="B79" s="232"/>
      <c r="C79" s="232"/>
      <c r="D79" s="135"/>
      <c r="E79" s="148"/>
      <c r="F79" s="148"/>
      <c r="G79" s="148"/>
      <c r="H79" s="136"/>
      <c r="I79" s="136"/>
      <c r="J79" s="136"/>
    </row>
    <row r="80" spans="2:10" ht="12.75">
      <c r="B80" s="232"/>
      <c r="C80" s="232"/>
      <c r="D80" s="135"/>
      <c r="E80" s="148"/>
      <c r="F80" s="148"/>
      <c r="G80" s="148"/>
      <c r="H80" s="136"/>
      <c r="I80" s="136"/>
      <c r="J80" s="136"/>
    </row>
    <row r="81" spans="2:10" ht="12.75">
      <c r="B81" s="232"/>
      <c r="C81" s="232"/>
      <c r="D81" s="135"/>
      <c r="E81" s="148"/>
      <c r="F81" s="148"/>
      <c r="G81" s="148"/>
      <c r="H81" s="136"/>
      <c r="I81" s="136"/>
      <c r="J81" s="136"/>
    </row>
    <row r="82" spans="2:10" ht="12.75">
      <c r="B82" s="232"/>
      <c r="C82" s="232"/>
      <c r="D82" s="135"/>
      <c r="E82" s="148"/>
      <c r="F82" s="148"/>
      <c r="G82" s="148"/>
      <c r="H82" s="136"/>
      <c r="I82" s="136"/>
      <c r="J82" s="136"/>
    </row>
    <row r="83" spans="2:10" ht="12.75">
      <c r="B83" s="230"/>
      <c r="C83" s="230"/>
      <c r="D83" s="138"/>
      <c r="E83" s="148"/>
      <c r="F83" s="148"/>
      <c r="G83" s="148"/>
      <c r="H83" s="136"/>
      <c r="I83" s="136"/>
      <c r="J83" s="136"/>
    </row>
    <row r="84" spans="2:10" ht="12.75">
      <c r="B84" s="230"/>
      <c r="C84" s="230"/>
      <c r="D84" s="58"/>
      <c r="E84" s="52"/>
      <c r="F84" s="52"/>
      <c r="G84" s="52"/>
      <c r="H84" s="139"/>
      <c r="I84" s="139"/>
      <c r="J84" s="139"/>
    </row>
    <row r="85" spans="2:10" ht="12.75">
      <c r="B85" s="213"/>
      <c r="C85" s="230"/>
      <c r="D85" s="58"/>
      <c r="E85" s="52"/>
      <c r="F85" s="52"/>
      <c r="G85" s="52"/>
      <c r="H85" s="139"/>
      <c r="I85" s="139"/>
      <c r="J85" s="139"/>
    </row>
    <row r="86" spans="4:10" ht="12.75">
      <c r="D86" s="58"/>
      <c r="E86" s="52"/>
      <c r="F86" s="52"/>
      <c r="G86" s="52"/>
      <c r="H86" s="139"/>
      <c r="I86" s="139"/>
      <c r="J86" s="139"/>
    </row>
    <row r="87" spans="2:3" ht="12.75">
      <c r="B87" s="230"/>
      <c r="C87" s="230"/>
    </row>
    <row r="88" spans="2:10" ht="12.75">
      <c r="B88" s="230"/>
      <c r="C88" s="230"/>
      <c r="D88" s="141"/>
      <c r="E88" s="52"/>
      <c r="F88" s="52"/>
      <c r="G88" s="52"/>
      <c r="H88" s="139"/>
      <c r="I88" s="139"/>
      <c r="J88" s="139"/>
    </row>
    <row r="89" spans="2:10" ht="12.75">
      <c r="B89" s="230"/>
      <c r="C89" s="230"/>
      <c r="D89" s="58"/>
      <c r="E89" s="52"/>
      <c r="F89" s="52"/>
      <c r="G89" s="52"/>
      <c r="H89" s="139"/>
      <c r="I89" s="139"/>
      <c r="J89" s="139"/>
    </row>
    <row r="90" spans="2:10" ht="12.75">
      <c r="B90" s="230"/>
      <c r="C90" s="230"/>
      <c r="D90" s="58"/>
      <c r="E90" s="52"/>
      <c r="F90" s="52"/>
      <c r="G90" s="52"/>
      <c r="H90" s="139"/>
      <c r="I90" s="139"/>
      <c r="J90" s="139"/>
    </row>
    <row r="91" spans="2:10" ht="12.75">
      <c r="B91" s="230"/>
      <c r="C91" s="230"/>
      <c r="D91" s="58"/>
      <c r="E91" s="52"/>
      <c r="F91" s="52"/>
      <c r="G91" s="52"/>
      <c r="H91" s="139"/>
      <c r="I91" s="139"/>
      <c r="J91" s="139"/>
    </row>
    <row r="92" spans="2:10" ht="12.75">
      <c r="B92" s="230"/>
      <c r="C92" s="230"/>
      <c r="D92" s="142"/>
      <c r="E92" s="123"/>
      <c r="F92" s="123"/>
      <c r="G92" s="123"/>
      <c r="H92" s="139"/>
      <c r="I92" s="139"/>
      <c r="J92" s="139"/>
    </row>
    <row r="93" spans="2:10" ht="12.75">
      <c r="B93" s="213"/>
      <c r="C93" s="230"/>
      <c r="D93" s="58"/>
      <c r="E93" s="52"/>
      <c r="F93" s="52"/>
      <c r="G93" s="52"/>
      <c r="H93" s="139"/>
      <c r="I93" s="139"/>
      <c r="J93" s="139"/>
    </row>
    <row r="94" spans="2:10" ht="12.75">
      <c r="B94" s="230"/>
      <c r="C94" s="230"/>
      <c r="D94" s="58"/>
      <c r="E94" s="52"/>
      <c r="F94" s="52"/>
      <c r="G94" s="52"/>
      <c r="H94" s="52"/>
      <c r="I94" s="52"/>
      <c r="J94" s="52"/>
    </row>
    <row r="95" spans="2:11" ht="12.75">
      <c r="B95" s="230"/>
      <c r="C95" s="230"/>
      <c r="D95" s="58"/>
      <c r="E95" s="52"/>
      <c r="F95" s="52"/>
      <c r="G95" s="52"/>
      <c r="H95" s="139"/>
      <c r="I95" s="139"/>
      <c r="J95" s="139"/>
      <c r="K95" s="132"/>
    </row>
    <row r="96" spans="2:11" ht="12.75">
      <c r="B96" s="213"/>
      <c r="C96" s="213"/>
      <c r="D96" s="142"/>
      <c r="E96" s="123"/>
      <c r="F96" s="123"/>
      <c r="G96" s="123"/>
      <c r="H96" s="139"/>
      <c r="I96" s="139"/>
      <c r="J96" s="139"/>
      <c r="K96" s="132"/>
    </row>
    <row r="97" spans="4:11" ht="12.75">
      <c r="D97" s="58"/>
      <c r="E97" s="52"/>
      <c r="F97" s="52"/>
      <c r="G97" s="52"/>
      <c r="H97" s="139"/>
      <c r="I97" s="139"/>
      <c r="J97" s="139"/>
      <c r="K97" s="132"/>
    </row>
  </sheetData>
  <mergeCells count="6">
    <mergeCell ref="G6:K6"/>
    <mergeCell ref="L1:M1"/>
    <mergeCell ref="B1:K1"/>
    <mergeCell ref="B2:K2"/>
    <mergeCell ref="B3:K3"/>
    <mergeCell ref="B4:K4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orientation="portrait" paperSize="9" scale="89" r:id="rId1"/>
  <headerFooter alignWithMargins="0">
    <oddFooter>&amp;L&amp;F   &amp;D  &amp;T&amp;C&amp;"Arial,Gras"&amp;12Itinéraire definitif au 20/06/05&amp;RLes communes en lettres
majuscules sont des chefs-lieux 
de cantons, sous-préfectures
ou préfectures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3">
    <pageSetUpPr fitToPage="1"/>
  </sheetPr>
  <dimension ref="A1:S62"/>
  <sheetViews>
    <sheetView workbookViewId="0" topLeftCell="A22">
      <selection activeCell="D10" sqref="D10"/>
    </sheetView>
  </sheetViews>
  <sheetFormatPr defaultColWidth="11.421875" defaultRowHeight="12.75"/>
  <cols>
    <col min="1" max="1" width="6.00390625" style="231" customWidth="1"/>
    <col min="2" max="3" width="9.28125" style="214" customWidth="1"/>
    <col min="4" max="4" width="31.7109375" style="111" customWidth="1"/>
    <col min="5" max="6" width="6.7109375" style="94" customWidth="1"/>
    <col min="7" max="7" width="7.7109375" style="94" customWidth="1"/>
    <col min="8" max="10" width="7.7109375" style="140" customWidth="1"/>
    <col min="11" max="11" width="7.7109375" style="137" customWidth="1"/>
    <col min="12" max="16384" width="8.57421875" style="111" customWidth="1"/>
  </cols>
  <sheetData>
    <row r="1" spans="1:19" ht="12.75">
      <c r="A1" s="225"/>
      <c r="B1" s="285" t="s">
        <v>0</v>
      </c>
      <c r="C1" s="286"/>
      <c r="D1" s="286"/>
      <c r="E1" s="286"/>
      <c r="F1" s="286"/>
      <c r="G1" s="286"/>
      <c r="H1" s="286"/>
      <c r="I1" s="286"/>
      <c r="J1" s="286"/>
      <c r="K1" s="286"/>
      <c r="L1" s="273" t="s">
        <v>36</v>
      </c>
      <c r="M1" s="273"/>
      <c r="N1" s="53">
        <v>0.041666666666666664</v>
      </c>
      <c r="O1" s="54">
        <v>16</v>
      </c>
      <c r="P1" s="54">
        <v>15</v>
      </c>
      <c r="Q1" s="54">
        <v>14</v>
      </c>
      <c r="R1" s="54">
        <v>13</v>
      </c>
      <c r="S1" s="55">
        <v>12</v>
      </c>
    </row>
    <row r="2" spans="1:19" ht="12.75">
      <c r="A2" s="226"/>
      <c r="B2" s="287" t="s">
        <v>71</v>
      </c>
      <c r="C2" s="288"/>
      <c r="D2" s="288"/>
      <c r="E2" s="288"/>
      <c r="F2" s="288"/>
      <c r="G2" s="288"/>
      <c r="H2" s="288"/>
      <c r="I2" s="288"/>
      <c r="J2" s="288"/>
      <c r="K2" s="288"/>
      <c r="L2" s="58"/>
      <c r="M2" s="52"/>
      <c r="N2" s="58"/>
      <c r="O2" s="58"/>
      <c r="P2" s="50"/>
      <c r="Q2" s="50"/>
      <c r="R2" s="50"/>
      <c r="S2" s="51"/>
    </row>
    <row r="3" spans="1:19" ht="12.75">
      <c r="A3" s="226"/>
      <c r="B3" s="287" t="s">
        <v>140</v>
      </c>
      <c r="C3" s="288"/>
      <c r="D3" s="288"/>
      <c r="E3" s="288"/>
      <c r="F3" s="288"/>
      <c r="G3" s="288"/>
      <c r="H3" s="288"/>
      <c r="I3" s="288"/>
      <c r="J3" s="288"/>
      <c r="K3" s="288"/>
      <c r="L3" s="60" t="s">
        <v>37</v>
      </c>
      <c r="M3" s="52">
        <v>1</v>
      </c>
      <c r="N3" s="58" t="s">
        <v>38</v>
      </c>
      <c r="O3" s="61">
        <f>($N$1/O1)</f>
        <v>0.0026041666666666665</v>
      </c>
      <c r="P3" s="61">
        <f>($N$1/P1)</f>
        <v>0.0027777777777777775</v>
      </c>
      <c r="Q3" s="61">
        <f>($N$1/Q1)</f>
        <v>0.002976190476190476</v>
      </c>
      <c r="R3" s="61">
        <f>($N$1/R1)</f>
        <v>0.003205128205128205</v>
      </c>
      <c r="S3" s="62">
        <f>($N$1/S1)</f>
        <v>0.003472222222222222</v>
      </c>
    </row>
    <row r="4" spans="1:13" ht="12.75">
      <c r="A4" s="226"/>
      <c r="B4" s="282" t="s">
        <v>67</v>
      </c>
      <c r="C4" s="283"/>
      <c r="D4" s="283"/>
      <c r="E4" s="283"/>
      <c r="F4" s="283"/>
      <c r="G4" s="283"/>
      <c r="H4" s="283"/>
      <c r="I4" s="283"/>
      <c r="J4" s="283"/>
      <c r="K4" s="283"/>
      <c r="L4" s="58"/>
      <c r="M4" s="58"/>
    </row>
    <row r="5" spans="1:14" ht="12.75">
      <c r="A5" s="227"/>
      <c r="B5" s="211"/>
      <c r="C5" s="250"/>
      <c r="D5" s="251" t="s">
        <v>601</v>
      </c>
      <c r="E5" s="72"/>
      <c r="F5" s="72"/>
      <c r="G5" s="72"/>
      <c r="H5" s="252">
        <v>188</v>
      </c>
      <c r="I5" s="144" t="s">
        <v>1</v>
      </c>
      <c r="J5" s="144"/>
      <c r="K5" s="253"/>
      <c r="L5" s="66">
        <v>0.11458333333333333</v>
      </c>
      <c r="M5" s="66">
        <v>0.11458333333333333</v>
      </c>
      <c r="N5" s="56" t="s">
        <v>43</v>
      </c>
    </row>
    <row r="6" spans="1:15" ht="12.75">
      <c r="A6" s="240"/>
      <c r="B6" s="125" t="s">
        <v>1</v>
      </c>
      <c r="C6" s="241"/>
      <c r="D6" s="143" t="s">
        <v>2</v>
      </c>
      <c r="E6" s="68" t="s">
        <v>40</v>
      </c>
      <c r="F6" s="68" t="s">
        <v>3</v>
      </c>
      <c r="G6" s="71"/>
      <c r="H6" s="284" t="s">
        <v>4</v>
      </c>
      <c r="I6" s="284"/>
      <c r="J6" s="284"/>
      <c r="K6" s="284"/>
      <c r="L6" s="66">
        <v>0.59375</v>
      </c>
      <c r="M6" s="66">
        <v>0.59375</v>
      </c>
      <c r="N6" s="63" t="s">
        <v>44</v>
      </c>
      <c r="O6" s="56"/>
    </row>
    <row r="7" spans="1:15" ht="12.75">
      <c r="A7" s="197" t="s">
        <v>142</v>
      </c>
      <c r="B7" s="254" t="s">
        <v>5</v>
      </c>
      <c r="C7" s="126" t="s">
        <v>6</v>
      </c>
      <c r="D7" s="255"/>
      <c r="E7" s="72" t="s">
        <v>41</v>
      </c>
      <c r="F7" s="72"/>
      <c r="G7" s="72" t="s">
        <v>39</v>
      </c>
      <c r="H7" s="72" t="s">
        <v>28</v>
      </c>
      <c r="I7" s="73" t="s">
        <v>7</v>
      </c>
      <c r="J7" s="73" t="s">
        <v>8</v>
      </c>
      <c r="K7" s="72" t="s">
        <v>9</v>
      </c>
      <c r="L7" s="57"/>
      <c r="M7" s="67"/>
      <c r="N7" s="56"/>
      <c r="O7" s="56"/>
    </row>
    <row r="8" spans="1:15" ht="12.75">
      <c r="A8" s="228"/>
      <c r="B8" s="233"/>
      <c r="C8" s="221"/>
      <c r="D8" s="120" t="s">
        <v>402</v>
      </c>
      <c r="E8" s="68"/>
      <c r="F8" s="68"/>
      <c r="G8" s="68"/>
      <c r="H8" s="112"/>
      <c r="I8" s="113"/>
      <c r="J8" s="113"/>
      <c r="K8" s="112"/>
      <c r="L8" s="77"/>
      <c r="M8" s="67"/>
      <c r="N8" s="56"/>
      <c r="O8" s="56"/>
    </row>
    <row r="9" spans="1:15" ht="12.75">
      <c r="A9" s="229"/>
      <c r="B9" s="233">
        <f>$H$5</f>
        <v>188</v>
      </c>
      <c r="C9" s="221"/>
      <c r="D9" s="248" t="s">
        <v>422</v>
      </c>
      <c r="E9" s="76"/>
      <c r="F9" s="76">
        <v>74</v>
      </c>
      <c r="G9" s="78">
        <f>$L$5</f>
        <v>0.11458333333333333</v>
      </c>
      <c r="H9" s="78">
        <f>$L$5</f>
        <v>0.11458333333333333</v>
      </c>
      <c r="I9" s="78">
        <f>$L$5</f>
        <v>0.11458333333333333</v>
      </c>
      <c r="J9" s="78">
        <f>$M$5</f>
        <v>0.11458333333333333</v>
      </c>
      <c r="K9" s="78">
        <f>$M$5</f>
        <v>0.11458333333333333</v>
      </c>
      <c r="L9" s="79"/>
      <c r="M9" s="67"/>
      <c r="N9" s="67"/>
      <c r="O9" s="67"/>
    </row>
    <row r="10" spans="1:15" ht="12.75">
      <c r="A10" s="229">
        <v>0</v>
      </c>
      <c r="B10" s="233">
        <f>B9-A10</f>
        <v>188</v>
      </c>
      <c r="C10" s="221">
        <f>C9+A10</f>
        <v>0</v>
      </c>
      <c r="D10" s="248" t="s">
        <v>744</v>
      </c>
      <c r="E10" s="76" t="s">
        <v>485</v>
      </c>
      <c r="F10" s="76"/>
      <c r="G10" s="85">
        <f>SUM($G$9+$O$3*C10)</f>
        <v>0.11458333333333333</v>
      </c>
      <c r="H10" s="85">
        <f>SUM($H$9+$P$3*C10)</f>
        <v>0.11458333333333333</v>
      </c>
      <c r="I10" s="85">
        <f>SUM($I$9+$Q$3*C10)</f>
        <v>0.11458333333333333</v>
      </c>
      <c r="J10" s="85">
        <f>SUM($J$9+$R$3*C10)</f>
        <v>0.11458333333333333</v>
      </c>
      <c r="K10" s="85">
        <f>SUM($K$9+$S$3*C10)</f>
        <v>0.11458333333333333</v>
      </c>
      <c r="L10" s="79"/>
      <c r="M10" s="67"/>
      <c r="N10" s="67"/>
      <c r="O10" s="67"/>
    </row>
    <row r="11" spans="1:15" ht="12.75">
      <c r="A11" s="229">
        <v>3</v>
      </c>
      <c r="B11" s="233">
        <f>B10-A11</f>
        <v>185</v>
      </c>
      <c r="C11" s="221">
        <f>C10+A11</f>
        <v>3</v>
      </c>
      <c r="D11" s="118" t="s">
        <v>695</v>
      </c>
      <c r="E11" s="76" t="s">
        <v>319</v>
      </c>
      <c r="F11" s="76"/>
      <c r="G11" s="85">
        <f>SUM($G$9+$O$3*C11)</f>
        <v>0.12239583333333333</v>
      </c>
      <c r="H11" s="85">
        <f>SUM($H$9+$P$3*C11)</f>
        <v>0.12291666666666666</v>
      </c>
      <c r="I11" s="85">
        <f>SUM($I$9+$Q$3*C11)</f>
        <v>0.12351190476190475</v>
      </c>
      <c r="J11" s="85">
        <f>SUM($J$9+$R$3*C11)</f>
        <v>0.12419871794871795</v>
      </c>
      <c r="K11" s="85">
        <f>SUM($K$9+$S$3*C11)</f>
        <v>0.125</v>
      </c>
      <c r="L11" s="79"/>
      <c r="M11" s="67"/>
      <c r="N11" s="67"/>
      <c r="O11" s="67"/>
    </row>
    <row r="12" spans="1:15" ht="12.75">
      <c r="A12" s="229">
        <v>5</v>
      </c>
      <c r="B12" s="233">
        <f>B11-A12</f>
        <v>180</v>
      </c>
      <c r="C12" s="221">
        <f>C11+A12</f>
        <v>8</v>
      </c>
      <c r="D12" s="162" t="s">
        <v>320</v>
      </c>
      <c r="E12" s="76" t="s">
        <v>319</v>
      </c>
      <c r="F12" s="76">
        <v>70</v>
      </c>
      <c r="G12" s="85">
        <f aca="true" t="shared" si="0" ref="G12:G20">SUM($G$9+$O$3*C12)</f>
        <v>0.13541666666666666</v>
      </c>
      <c r="H12" s="85">
        <f aca="true" t="shared" si="1" ref="H12:H20">SUM($H$9+$P$3*C12)</f>
        <v>0.13680555555555554</v>
      </c>
      <c r="I12" s="85">
        <f aca="true" t="shared" si="2" ref="I12:I20">SUM($I$9+$Q$3*C12)</f>
        <v>0.13839285714285715</v>
      </c>
      <c r="J12" s="85">
        <f aca="true" t="shared" si="3" ref="J12:J20">SUM($J$9+$R$3*C12)</f>
        <v>0.14022435897435898</v>
      </c>
      <c r="K12" s="85">
        <f aca="true" t="shared" si="4" ref="K12:K20">SUM($K$9+$S$3*C12)</f>
        <v>0.1423611111111111</v>
      </c>
      <c r="L12" s="66"/>
      <c r="M12" s="67"/>
      <c r="N12" s="67"/>
      <c r="O12" s="67"/>
    </row>
    <row r="13" spans="1:15" ht="12.75">
      <c r="A13" s="229">
        <v>5</v>
      </c>
      <c r="B13" s="233">
        <f>B12-A13</f>
        <v>175</v>
      </c>
      <c r="C13" s="221">
        <f>C12+A13</f>
        <v>13</v>
      </c>
      <c r="D13" s="120" t="s">
        <v>423</v>
      </c>
      <c r="E13" s="76"/>
      <c r="F13" s="76"/>
      <c r="G13" s="85">
        <f t="shared" si="0"/>
        <v>0.1484375</v>
      </c>
      <c r="H13" s="85">
        <f t="shared" si="1"/>
        <v>0.15069444444444444</v>
      </c>
      <c r="I13" s="85">
        <f t="shared" si="2"/>
        <v>0.15327380952380953</v>
      </c>
      <c r="J13" s="85">
        <f t="shared" si="3"/>
        <v>0.15625</v>
      </c>
      <c r="K13" s="85">
        <f t="shared" si="4"/>
        <v>0.1597222222222222</v>
      </c>
      <c r="L13" s="66"/>
      <c r="M13" s="67"/>
      <c r="N13" s="67"/>
      <c r="O13" s="67"/>
    </row>
    <row r="14" spans="1:15" ht="12.75">
      <c r="A14" s="229">
        <v>2</v>
      </c>
      <c r="B14" s="233">
        <f>B13-A14</f>
        <v>173</v>
      </c>
      <c r="C14" s="221">
        <f>C13+A14</f>
        <v>15</v>
      </c>
      <c r="D14" s="162" t="s">
        <v>322</v>
      </c>
      <c r="E14" s="76" t="s">
        <v>321</v>
      </c>
      <c r="F14" s="76"/>
      <c r="G14" s="85">
        <f t="shared" si="0"/>
        <v>0.15364583333333331</v>
      </c>
      <c r="H14" s="85">
        <f t="shared" si="1"/>
        <v>0.15625</v>
      </c>
      <c r="I14" s="85">
        <f t="shared" si="2"/>
        <v>0.15922619047619047</v>
      </c>
      <c r="J14" s="85">
        <f t="shared" si="3"/>
        <v>0.1626602564102564</v>
      </c>
      <c r="K14" s="85">
        <f t="shared" si="4"/>
        <v>0.16666666666666666</v>
      </c>
      <c r="L14" s="66"/>
      <c r="M14" s="67"/>
      <c r="N14" s="67"/>
      <c r="O14" s="67"/>
    </row>
    <row r="15" spans="1:15" ht="12.75">
      <c r="A15" s="229">
        <v>6</v>
      </c>
      <c r="B15" s="233">
        <f aca="true" t="shared" si="5" ref="B15:B47">B14-A15</f>
        <v>167</v>
      </c>
      <c r="C15" s="221">
        <f aca="true" t="shared" si="6" ref="C15:C47">C14+A15</f>
        <v>21</v>
      </c>
      <c r="D15" s="257" t="s">
        <v>622</v>
      </c>
      <c r="E15" s="76" t="s">
        <v>321</v>
      </c>
      <c r="F15" s="116"/>
      <c r="G15" s="85">
        <f t="shared" si="0"/>
        <v>0.16927083333333331</v>
      </c>
      <c r="H15" s="85">
        <f t="shared" si="1"/>
        <v>0.17291666666666666</v>
      </c>
      <c r="I15" s="85">
        <f t="shared" si="2"/>
        <v>0.17708333333333331</v>
      </c>
      <c r="J15" s="85">
        <f t="shared" si="3"/>
        <v>0.18189102564102563</v>
      </c>
      <c r="K15" s="85">
        <f t="shared" si="4"/>
        <v>0.1875</v>
      </c>
      <c r="L15" s="66"/>
      <c r="M15" s="67"/>
      <c r="N15" s="67"/>
      <c r="O15" s="67"/>
    </row>
    <row r="16" spans="1:15" ht="12.75">
      <c r="A16" s="229">
        <v>7.5</v>
      </c>
      <c r="B16" s="233">
        <f t="shared" si="5"/>
        <v>159.5</v>
      </c>
      <c r="C16" s="221">
        <f t="shared" si="6"/>
        <v>28.5</v>
      </c>
      <c r="D16" s="120" t="s">
        <v>424</v>
      </c>
      <c r="E16" s="76" t="s">
        <v>331</v>
      </c>
      <c r="F16" s="116"/>
      <c r="G16" s="85">
        <f t="shared" si="0"/>
        <v>0.18880208333333331</v>
      </c>
      <c r="H16" s="85">
        <f t="shared" si="1"/>
        <v>0.19374999999999998</v>
      </c>
      <c r="I16" s="85">
        <f t="shared" si="2"/>
        <v>0.1994047619047619</v>
      </c>
      <c r="J16" s="85">
        <f t="shared" si="3"/>
        <v>0.20592948717948717</v>
      </c>
      <c r="K16" s="85">
        <f t="shared" si="4"/>
        <v>0.21354166666666666</v>
      </c>
      <c r="L16" s="66"/>
      <c r="M16" s="67"/>
      <c r="N16" s="67"/>
      <c r="O16" s="67"/>
    </row>
    <row r="17" spans="1:15" ht="12.75">
      <c r="A17" s="229">
        <v>1</v>
      </c>
      <c r="B17" s="233">
        <f t="shared" si="5"/>
        <v>158.5</v>
      </c>
      <c r="C17" s="221">
        <f t="shared" si="6"/>
        <v>29.5</v>
      </c>
      <c r="D17" s="120" t="s">
        <v>423</v>
      </c>
      <c r="E17" s="76" t="s">
        <v>321</v>
      </c>
      <c r="F17" s="116"/>
      <c r="G17" s="85">
        <f t="shared" si="0"/>
        <v>0.19140625</v>
      </c>
      <c r="H17" s="85">
        <f t="shared" si="1"/>
        <v>0.19652777777777775</v>
      </c>
      <c r="I17" s="85">
        <f t="shared" si="2"/>
        <v>0.20238095238095238</v>
      </c>
      <c r="J17" s="85">
        <f t="shared" si="3"/>
        <v>0.20913461538461536</v>
      </c>
      <c r="K17" s="85">
        <f t="shared" si="4"/>
        <v>0.2170138888888889</v>
      </c>
      <c r="L17" s="66"/>
      <c r="M17" s="67"/>
      <c r="N17" s="67"/>
      <c r="O17" s="67"/>
    </row>
    <row r="18" spans="1:15" ht="12.75">
      <c r="A18" s="229">
        <v>1</v>
      </c>
      <c r="B18" s="233">
        <f t="shared" si="5"/>
        <v>157.5</v>
      </c>
      <c r="C18" s="221">
        <f t="shared" si="6"/>
        <v>30.5</v>
      </c>
      <c r="D18" s="120" t="s">
        <v>424</v>
      </c>
      <c r="E18" s="76" t="s">
        <v>331</v>
      </c>
      <c r="F18" s="116"/>
      <c r="G18" s="85">
        <f t="shared" si="0"/>
        <v>0.19401041666666666</v>
      </c>
      <c r="H18" s="85">
        <f t="shared" si="1"/>
        <v>0.19930555555555554</v>
      </c>
      <c r="I18" s="85">
        <f t="shared" si="2"/>
        <v>0.20535714285714285</v>
      </c>
      <c r="J18" s="85">
        <f t="shared" si="3"/>
        <v>0.21233974358974358</v>
      </c>
      <c r="K18" s="85">
        <f t="shared" si="4"/>
        <v>0.2204861111111111</v>
      </c>
      <c r="L18" s="66"/>
      <c r="M18" s="67"/>
      <c r="N18" s="67"/>
      <c r="O18" s="67"/>
    </row>
    <row r="19" spans="1:15" ht="12.75">
      <c r="A19" s="229">
        <v>1.5</v>
      </c>
      <c r="B19" s="233">
        <f t="shared" si="5"/>
        <v>156</v>
      </c>
      <c r="C19" s="221">
        <f t="shared" si="6"/>
        <v>32</v>
      </c>
      <c r="D19" s="120" t="s">
        <v>423</v>
      </c>
      <c r="E19" s="76" t="s">
        <v>321</v>
      </c>
      <c r="F19" s="116"/>
      <c r="G19" s="85">
        <f t="shared" si="0"/>
        <v>0.19791666666666666</v>
      </c>
      <c r="H19" s="85">
        <f t="shared" si="1"/>
        <v>0.20347222222222222</v>
      </c>
      <c r="I19" s="85">
        <f t="shared" si="2"/>
        <v>0.20982142857142855</v>
      </c>
      <c r="J19" s="85">
        <f t="shared" si="3"/>
        <v>0.2171474358974359</v>
      </c>
      <c r="K19" s="85">
        <f t="shared" si="4"/>
        <v>0.22569444444444442</v>
      </c>
      <c r="L19" s="66"/>
      <c r="M19" s="67"/>
      <c r="N19" s="67"/>
      <c r="O19" s="67"/>
    </row>
    <row r="20" spans="1:15" ht="12.75">
      <c r="A20" s="229">
        <v>6</v>
      </c>
      <c r="B20" s="233">
        <f t="shared" si="5"/>
        <v>150</v>
      </c>
      <c r="C20" s="221">
        <f t="shared" si="6"/>
        <v>38</v>
      </c>
      <c r="D20" s="118" t="s">
        <v>671</v>
      </c>
      <c r="E20" s="76" t="s">
        <v>331</v>
      </c>
      <c r="F20" s="116"/>
      <c r="G20" s="85">
        <f t="shared" si="0"/>
        <v>0.21354166666666666</v>
      </c>
      <c r="H20" s="85">
        <f t="shared" si="1"/>
        <v>0.22013888888888888</v>
      </c>
      <c r="I20" s="85">
        <f t="shared" si="2"/>
        <v>0.2276785714285714</v>
      </c>
      <c r="J20" s="85">
        <f t="shared" si="3"/>
        <v>0.23637820512820512</v>
      </c>
      <c r="K20" s="85">
        <f t="shared" si="4"/>
        <v>0.2465277777777778</v>
      </c>
      <c r="L20" s="66"/>
      <c r="M20" s="67"/>
      <c r="N20" s="67"/>
      <c r="O20" s="67"/>
    </row>
    <row r="21" spans="1:15" ht="12.75">
      <c r="A21" s="229">
        <v>7</v>
      </c>
      <c r="B21" s="233">
        <f t="shared" si="5"/>
        <v>143</v>
      </c>
      <c r="C21" s="221">
        <f t="shared" si="6"/>
        <v>45</v>
      </c>
      <c r="D21" s="118" t="s">
        <v>673</v>
      </c>
      <c r="E21" s="76" t="s">
        <v>672</v>
      </c>
      <c r="F21" s="116"/>
      <c r="G21" s="85">
        <f aca="true" t="shared" si="7" ref="G21:G29">SUM($G$9+$O$3*C21)</f>
        <v>0.23177083333333331</v>
      </c>
      <c r="H21" s="85">
        <f aca="true" t="shared" si="8" ref="H21:H29">SUM($H$9+$P$3*C21)</f>
        <v>0.23958333333333331</v>
      </c>
      <c r="I21" s="85">
        <f aca="true" t="shared" si="9" ref="I21:I29">SUM($I$9+$Q$3*C21)</f>
        <v>0.24851190476190477</v>
      </c>
      <c r="J21" s="85">
        <f aca="true" t="shared" si="10" ref="J21:J29">SUM($J$9+$R$3*C21)</f>
        <v>0.25881410256410253</v>
      </c>
      <c r="K21" s="85">
        <f aca="true" t="shared" si="11" ref="K21:K29">SUM($K$9+$S$3*C21)</f>
        <v>0.2708333333333333</v>
      </c>
      <c r="L21" s="66"/>
      <c r="M21" s="67"/>
      <c r="N21" s="67"/>
      <c r="O21" s="67"/>
    </row>
    <row r="22" spans="1:15" ht="12.75">
      <c r="A22" s="229">
        <v>8.5</v>
      </c>
      <c r="B22" s="233">
        <f t="shared" si="5"/>
        <v>134.5</v>
      </c>
      <c r="C22" s="221">
        <f t="shared" si="6"/>
        <v>53.5</v>
      </c>
      <c r="D22" s="118" t="s">
        <v>674</v>
      </c>
      <c r="E22" s="76" t="s">
        <v>672</v>
      </c>
      <c r="F22" s="116">
        <v>48</v>
      </c>
      <c r="G22" s="85">
        <f t="shared" si="7"/>
        <v>0.25390625</v>
      </c>
      <c r="H22" s="85">
        <f t="shared" si="8"/>
        <v>0.2631944444444444</v>
      </c>
      <c r="I22" s="85">
        <f t="shared" si="9"/>
        <v>0.2738095238095238</v>
      </c>
      <c r="J22" s="85">
        <f t="shared" si="10"/>
        <v>0.2860576923076923</v>
      </c>
      <c r="K22" s="85">
        <f t="shared" si="11"/>
        <v>0.3003472222222222</v>
      </c>
      <c r="L22" s="66"/>
      <c r="M22" s="67"/>
      <c r="N22" s="67"/>
      <c r="O22" s="67"/>
    </row>
    <row r="23" spans="1:15" ht="12.75">
      <c r="A23" s="229">
        <v>6</v>
      </c>
      <c r="B23" s="233">
        <f t="shared" si="5"/>
        <v>128.5</v>
      </c>
      <c r="C23" s="221">
        <f t="shared" si="6"/>
        <v>59.5</v>
      </c>
      <c r="D23" s="118" t="s">
        <v>675</v>
      </c>
      <c r="E23" s="76" t="s">
        <v>175</v>
      </c>
      <c r="F23" s="116"/>
      <c r="G23" s="85">
        <f t="shared" si="7"/>
        <v>0.26953125</v>
      </c>
      <c r="H23" s="85">
        <f t="shared" si="8"/>
        <v>0.27986111111111106</v>
      </c>
      <c r="I23" s="85">
        <f t="shared" si="9"/>
        <v>0.29166666666666663</v>
      </c>
      <c r="J23" s="85">
        <f t="shared" si="10"/>
        <v>0.3052884615384615</v>
      </c>
      <c r="K23" s="85">
        <f t="shared" si="11"/>
        <v>0.3211805555555555</v>
      </c>
      <c r="L23" s="66"/>
      <c r="M23" s="67"/>
      <c r="N23" s="67"/>
      <c r="O23" s="67"/>
    </row>
    <row r="24" spans="1:15" ht="12.75">
      <c r="A24" s="229">
        <v>1</v>
      </c>
      <c r="B24" s="233">
        <f t="shared" si="5"/>
        <v>127.5</v>
      </c>
      <c r="C24" s="221">
        <f t="shared" si="6"/>
        <v>60.5</v>
      </c>
      <c r="D24" s="118" t="s">
        <v>676</v>
      </c>
      <c r="E24" s="76" t="s">
        <v>251</v>
      </c>
      <c r="F24" s="116"/>
      <c r="G24" s="85">
        <f t="shared" si="7"/>
        <v>0.27213541666666663</v>
      </c>
      <c r="H24" s="85">
        <f t="shared" si="8"/>
        <v>0.2826388888888889</v>
      </c>
      <c r="I24" s="85">
        <f t="shared" si="9"/>
        <v>0.29464285714285715</v>
      </c>
      <c r="J24" s="85">
        <f t="shared" si="10"/>
        <v>0.30849358974358976</v>
      </c>
      <c r="K24" s="85">
        <f t="shared" si="11"/>
        <v>0.32465277777777773</v>
      </c>
      <c r="L24" s="66"/>
      <c r="M24" s="67"/>
      <c r="N24" s="67"/>
      <c r="O24" s="67"/>
    </row>
    <row r="25" spans="1:15" ht="12.75">
      <c r="A25" s="229">
        <v>3.5</v>
      </c>
      <c r="B25" s="233">
        <f t="shared" si="5"/>
        <v>124</v>
      </c>
      <c r="C25" s="221">
        <f t="shared" si="6"/>
        <v>64</v>
      </c>
      <c r="D25" s="118" t="s">
        <v>677</v>
      </c>
      <c r="E25" s="76" t="s">
        <v>678</v>
      </c>
      <c r="F25" s="116"/>
      <c r="G25" s="85">
        <f t="shared" si="7"/>
        <v>0.28125</v>
      </c>
      <c r="H25" s="85">
        <f t="shared" si="8"/>
        <v>0.29236111111111107</v>
      </c>
      <c r="I25" s="85">
        <f t="shared" si="9"/>
        <v>0.3050595238095238</v>
      </c>
      <c r="J25" s="85">
        <f t="shared" si="10"/>
        <v>0.31971153846153844</v>
      </c>
      <c r="K25" s="85">
        <f t="shared" si="11"/>
        <v>0.3368055555555555</v>
      </c>
      <c r="L25" s="66"/>
      <c r="M25" s="67"/>
      <c r="N25" s="67"/>
      <c r="O25" s="67"/>
    </row>
    <row r="26" spans="1:15" ht="12.75">
      <c r="A26" s="229">
        <v>2</v>
      </c>
      <c r="B26" s="233">
        <f t="shared" si="5"/>
        <v>122</v>
      </c>
      <c r="C26" s="221">
        <f t="shared" si="6"/>
        <v>66</v>
      </c>
      <c r="D26" s="118" t="s">
        <v>679</v>
      </c>
      <c r="E26" s="76" t="s">
        <v>680</v>
      </c>
      <c r="F26" s="116"/>
      <c r="G26" s="85">
        <f t="shared" si="7"/>
        <v>0.2864583333333333</v>
      </c>
      <c r="H26" s="85">
        <f t="shared" si="8"/>
        <v>0.29791666666666666</v>
      </c>
      <c r="I26" s="85">
        <f t="shared" si="9"/>
        <v>0.31101190476190477</v>
      </c>
      <c r="J26" s="85">
        <f t="shared" si="10"/>
        <v>0.3261217948717949</v>
      </c>
      <c r="K26" s="85">
        <f t="shared" si="11"/>
        <v>0.34375</v>
      </c>
      <c r="L26" s="66"/>
      <c r="M26" s="67"/>
      <c r="N26" s="67"/>
      <c r="O26" s="67"/>
    </row>
    <row r="27" spans="1:15" ht="12.75">
      <c r="A27" s="229">
        <v>4</v>
      </c>
      <c r="B27" s="233">
        <f t="shared" si="5"/>
        <v>118</v>
      </c>
      <c r="C27" s="221">
        <f t="shared" si="6"/>
        <v>70</v>
      </c>
      <c r="D27" s="118" t="s">
        <v>681</v>
      </c>
      <c r="E27" s="76" t="s">
        <v>666</v>
      </c>
      <c r="F27" s="116"/>
      <c r="G27" s="85">
        <f t="shared" si="7"/>
        <v>0.296875</v>
      </c>
      <c r="H27" s="85">
        <f t="shared" si="8"/>
        <v>0.30902777777777773</v>
      </c>
      <c r="I27" s="85">
        <f t="shared" si="9"/>
        <v>0.32291666666666663</v>
      </c>
      <c r="J27" s="85">
        <f t="shared" si="10"/>
        <v>0.33894230769230765</v>
      </c>
      <c r="K27" s="85">
        <f t="shared" si="11"/>
        <v>0.3576388888888889</v>
      </c>
      <c r="L27" s="66"/>
      <c r="M27" s="67"/>
      <c r="N27" s="67"/>
      <c r="O27" s="67"/>
    </row>
    <row r="28" spans="1:15" ht="12.75">
      <c r="A28" s="229">
        <v>5</v>
      </c>
      <c r="B28" s="233">
        <f t="shared" si="5"/>
        <v>113</v>
      </c>
      <c r="C28" s="221">
        <f t="shared" si="6"/>
        <v>75</v>
      </c>
      <c r="D28" s="118" t="s">
        <v>682</v>
      </c>
      <c r="E28" s="76" t="s">
        <v>51</v>
      </c>
      <c r="F28" s="116"/>
      <c r="G28" s="85">
        <f t="shared" si="7"/>
        <v>0.3098958333333333</v>
      </c>
      <c r="H28" s="85">
        <f t="shared" si="8"/>
        <v>0.32291666666666663</v>
      </c>
      <c r="I28" s="85">
        <f t="shared" si="9"/>
        <v>0.337797619047619</v>
      </c>
      <c r="J28" s="85">
        <f t="shared" si="10"/>
        <v>0.3549679487179487</v>
      </c>
      <c r="K28" s="85">
        <f t="shared" si="11"/>
        <v>0.37499999999999994</v>
      </c>
      <c r="L28" s="66"/>
      <c r="M28" s="67"/>
      <c r="N28" s="67"/>
      <c r="O28" s="67"/>
    </row>
    <row r="29" spans="1:15" ht="12.75">
      <c r="A29" s="229">
        <v>2</v>
      </c>
      <c r="B29" s="233">
        <f t="shared" si="5"/>
        <v>111</v>
      </c>
      <c r="C29" s="221">
        <f t="shared" si="6"/>
        <v>77</v>
      </c>
      <c r="D29" s="120" t="s">
        <v>424</v>
      </c>
      <c r="E29" s="76"/>
      <c r="F29" s="116"/>
      <c r="G29" s="85">
        <f t="shared" si="7"/>
        <v>0.31510416666666663</v>
      </c>
      <c r="H29" s="85">
        <f t="shared" si="8"/>
        <v>0.32847222222222217</v>
      </c>
      <c r="I29" s="85">
        <f t="shared" si="9"/>
        <v>0.34375</v>
      </c>
      <c r="J29" s="85">
        <f t="shared" si="10"/>
        <v>0.3613782051282051</v>
      </c>
      <c r="K29" s="85">
        <f t="shared" si="11"/>
        <v>0.3819444444444444</v>
      </c>
      <c r="L29" s="66"/>
      <c r="M29" s="67"/>
      <c r="N29" s="67"/>
      <c r="O29" s="67"/>
    </row>
    <row r="30" spans="1:15" ht="12.75">
      <c r="A30" s="229">
        <v>1.5</v>
      </c>
      <c r="B30" s="233">
        <f t="shared" si="5"/>
        <v>109.5</v>
      </c>
      <c r="C30" s="221">
        <f t="shared" si="6"/>
        <v>78.5</v>
      </c>
      <c r="D30" s="162" t="s">
        <v>683</v>
      </c>
      <c r="E30" s="76" t="s">
        <v>251</v>
      </c>
      <c r="F30" s="116"/>
      <c r="G30" s="85">
        <f aca="true" t="shared" si="12" ref="G30:G39">SUM($G$9+$O$3*C30)</f>
        <v>0.31901041666666663</v>
      </c>
      <c r="H30" s="85">
        <f aca="true" t="shared" si="13" ref="H30:H39">SUM($H$9+$P$3*C30)</f>
        <v>0.3326388888888889</v>
      </c>
      <c r="I30" s="85">
        <f aca="true" t="shared" si="14" ref="I30:I39">SUM($I$9+$Q$3*C30)</f>
        <v>0.3482142857142857</v>
      </c>
      <c r="J30" s="85">
        <f aca="true" t="shared" si="15" ref="J30:J39">SUM($J$9+$R$3*C30)</f>
        <v>0.3661858974358974</v>
      </c>
      <c r="K30" s="85">
        <f aca="true" t="shared" si="16" ref="K30:K39">SUM($K$9+$S$3*C30)</f>
        <v>0.38715277777777773</v>
      </c>
      <c r="L30" s="66"/>
      <c r="M30" s="67"/>
      <c r="N30" s="67"/>
      <c r="O30" s="67"/>
    </row>
    <row r="31" spans="1:15" ht="12.75">
      <c r="A31" s="229">
        <v>4.5</v>
      </c>
      <c r="B31" s="233">
        <f t="shared" si="5"/>
        <v>105</v>
      </c>
      <c r="C31" s="221">
        <f t="shared" si="6"/>
        <v>83</v>
      </c>
      <c r="D31" s="162" t="s">
        <v>684</v>
      </c>
      <c r="E31" s="76" t="s">
        <v>251</v>
      </c>
      <c r="F31" s="116"/>
      <c r="G31" s="85">
        <f t="shared" si="12"/>
        <v>0.33072916666666663</v>
      </c>
      <c r="H31" s="85">
        <f t="shared" si="13"/>
        <v>0.3451388888888889</v>
      </c>
      <c r="I31" s="85">
        <f t="shared" si="14"/>
        <v>0.36160714285714285</v>
      </c>
      <c r="J31" s="85">
        <f t="shared" si="15"/>
        <v>0.38060897435897434</v>
      </c>
      <c r="K31" s="85">
        <f t="shared" si="16"/>
        <v>0.40277777777777773</v>
      </c>
      <c r="L31" s="66"/>
      <c r="M31" s="67"/>
      <c r="N31" s="67"/>
      <c r="O31" s="67"/>
    </row>
    <row r="32" spans="1:15" ht="12.75">
      <c r="A32" s="229">
        <v>2</v>
      </c>
      <c r="B32" s="233">
        <f t="shared" si="5"/>
        <v>103</v>
      </c>
      <c r="C32" s="221">
        <f t="shared" si="6"/>
        <v>85</v>
      </c>
      <c r="D32" s="162" t="s">
        <v>685</v>
      </c>
      <c r="E32" s="76" t="s">
        <v>251</v>
      </c>
      <c r="F32" s="116"/>
      <c r="G32" s="85">
        <f t="shared" si="12"/>
        <v>0.3359375</v>
      </c>
      <c r="H32" s="85">
        <f t="shared" si="13"/>
        <v>0.3506944444444444</v>
      </c>
      <c r="I32" s="85">
        <f t="shared" si="14"/>
        <v>0.3675595238095238</v>
      </c>
      <c r="J32" s="85">
        <f t="shared" si="15"/>
        <v>0.3870192307692307</v>
      </c>
      <c r="K32" s="85">
        <f t="shared" si="16"/>
        <v>0.4097222222222222</v>
      </c>
      <c r="L32" s="66"/>
      <c r="M32" s="67"/>
      <c r="N32" s="67"/>
      <c r="O32" s="67"/>
    </row>
    <row r="33" spans="1:15" ht="12.75">
      <c r="A33" s="229">
        <v>4</v>
      </c>
      <c r="B33" s="233">
        <f t="shared" si="5"/>
        <v>99</v>
      </c>
      <c r="C33" s="221">
        <f t="shared" si="6"/>
        <v>89</v>
      </c>
      <c r="D33" s="162" t="s">
        <v>687</v>
      </c>
      <c r="E33" s="76" t="s">
        <v>302</v>
      </c>
      <c r="F33" s="116"/>
      <c r="G33" s="85">
        <f t="shared" si="12"/>
        <v>0.34635416666666663</v>
      </c>
      <c r="H33" s="85">
        <f t="shared" si="13"/>
        <v>0.36180555555555555</v>
      </c>
      <c r="I33" s="85">
        <f t="shared" si="14"/>
        <v>0.3794642857142857</v>
      </c>
      <c r="J33" s="85">
        <f t="shared" si="15"/>
        <v>0.39983974358974356</v>
      </c>
      <c r="K33" s="85">
        <f t="shared" si="16"/>
        <v>0.42361111111111105</v>
      </c>
      <c r="L33" s="66"/>
      <c r="M33" s="67"/>
      <c r="N33" s="67"/>
      <c r="O33" s="67"/>
    </row>
    <row r="34" spans="1:15" ht="12.75">
      <c r="A34" s="229">
        <v>5</v>
      </c>
      <c r="B34" s="233">
        <f t="shared" si="5"/>
        <v>94</v>
      </c>
      <c r="C34" s="221">
        <f t="shared" si="6"/>
        <v>94</v>
      </c>
      <c r="D34" s="162" t="s">
        <v>688</v>
      </c>
      <c r="E34" s="76" t="s">
        <v>686</v>
      </c>
      <c r="F34" s="116"/>
      <c r="G34" s="85">
        <f t="shared" si="12"/>
        <v>0.359375</v>
      </c>
      <c r="H34" s="85">
        <f t="shared" si="13"/>
        <v>0.3756944444444444</v>
      </c>
      <c r="I34" s="85">
        <f t="shared" si="14"/>
        <v>0.3943452380952381</v>
      </c>
      <c r="J34" s="85">
        <f t="shared" si="15"/>
        <v>0.4158653846153846</v>
      </c>
      <c r="K34" s="85">
        <f t="shared" si="16"/>
        <v>0.4409722222222222</v>
      </c>
      <c r="L34" s="66"/>
      <c r="M34" s="67"/>
      <c r="N34" s="67"/>
      <c r="O34" s="67"/>
    </row>
    <row r="35" spans="1:15" ht="12.75">
      <c r="A35" s="229">
        <v>2.5</v>
      </c>
      <c r="B35" s="233">
        <f t="shared" si="5"/>
        <v>91.5</v>
      </c>
      <c r="C35" s="221">
        <f t="shared" si="6"/>
        <v>96.5</v>
      </c>
      <c r="D35" s="118" t="s">
        <v>689</v>
      </c>
      <c r="E35" s="76" t="s">
        <v>690</v>
      </c>
      <c r="F35" s="116"/>
      <c r="G35" s="85">
        <f t="shared" si="12"/>
        <v>0.36588541666666663</v>
      </c>
      <c r="H35" s="85">
        <f t="shared" si="13"/>
        <v>0.38263888888888886</v>
      </c>
      <c r="I35" s="85">
        <f t="shared" si="14"/>
        <v>0.40178571428571425</v>
      </c>
      <c r="J35" s="85">
        <f t="shared" si="15"/>
        <v>0.4238782051282051</v>
      </c>
      <c r="K35" s="85">
        <f t="shared" si="16"/>
        <v>0.44965277777777773</v>
      </c>
      <c r="L35" s="66"/>
      <c r="M35" s="67"/>
      <c r="N35" s="67"/>
      <c r="O35" s="67"/>
    </row>
    <row r="36" spans="1:15" ht="12.75">
      <c r="A36" s="229">
        <v>5</v>
      </c>
      <c r="B36" s="233">
        <f t="shared" si="5"/>
        <v>86.5</v>
      </c>
      <c r="C36" s="221">
        <f t="shared" si="6"/>
        <v>101.5</v>
      </c>
      <c r="D36" s="162" t="s">
        <v>691</v>
      </c>
      <c r="E36" s="76" t="s">
        <v>690</v>
      </c>
      <c r="F36" s="116"/>
      <c r="G36" s="85">
        <f t="shared" si="12"/>
        <v>0.37890624999999994</v>
      </c>
      <c r="H36" s="85">
        <f t="shared" si="13"/>
        <v>0.3965277777777777</v>
      </c>
      <c r="I36" s="85">
        <f t="shared" si="14"/>
        <v>0.41666666666666663</v>
      </c>
      <c r="J36" s="85">
        <f t="shared" si="15"/>
        <v>0.43990384615384615</v>
      </c>
      <c r="K36" s="85">
        <f t="shared" si="16"/>
        <v>0.46701388888888884</v>
      </c>
      <c r="L36" s="66"/>
      <c r="M36" s="67"/>
      <c r="N36" s="67"/>
      <c r="O36" s="67"/>
    </row>
    <row r="37" spans="1:15" ht="12.75">
      <c r="A37" s="229">
        <v>3.5</v>
      </c>
      <c r="B37" s="233">
        <f t="shared" si="5"/>
        <v>83</v>
      </c>
      <c r="C37" s="221">
        <f t="shared" si="6"/>
        <v>105</v>
      </c>
      <c r="D37" s="118" t="s">
        <v>692</v>
      </c>
      <c r="E37" s="76" t="s">
        <v>693</v>
      </c>
      <c r="F37" s="116"/>
      <c r="G37" s="85">
        <f t="shared" si="12"/>
        <v>0.3880208333333333</v>
      </c>
      <c r="H37" s="85">
        <f t="shared" si="13"/>
        <v>0.40624999999999994</v>
      </c>
      <c r="I37" s="85">
        <f t="shared" si="14"/>
        <v>0.4270833333333333</v>
      </c>
      <c r="J37" s="85">
        <f t="shared" si="15"/>
        <v>0.4511217948717948</v>
      </c>
      <c r="K37" s="85">
        <f t="shared" si="16"/>
        <v>0.47916666666666663</v>
      </c>
      <c r="L37" s="66"/>
      <c r="M37" s="67"/>
      <c r="N37" s="67"/>
      <c r="O37" s="67"/>
    </row>
    <row r="38" spans="1:15" ht="12.75">
      <c r="A38" s="229">
        <v>5.5</v>
      </c>
      <c r="B38" s="233">
        <f t="shared" si="5"/>
        <v>77.5</v>
      </c>
      <c r="C38" s="221">
        <f t="shared" si="6"/>
        <v>110.5</v>
      </c>
      <c r="D38" s="118" t="s">
        <v>694</v>
      </c>
      <c r="E38" s="76" t="s">
        <v>323</v>
      </c>
      <c r="F38" s="116"/>
      <c r="G38" s="85">
        <f t="shared" si="12"/>
        <v>0.40234374999999994</v>
      </c>
      <c r="H38" s="85">
        <f t="shared" si="13"/>
        <v>0.4215277777777777</v>
      </c>
      <c r="I38" s="85">
        <f t="shared" si="14"/>
        <v>0.44345238095238093</v>
      </c>
      <c r="J38" s="85">
        <f t="shared" si="15"/>
        <v>0.46874999999999994</v>
      </c>
      <c r="K38" s="85">
        <f t="shared" si="16"/>
        <v>0.49826388888888884</v>
      </c>
      <c r="L38" s="66"/>
      <c r="M38" s="67"/>
      <c r="N38" s="67"/>
      <c r="O38" s="67"/>
    </row>
    <row r="39" spans="1:15" ht="12.75">
      <c r="A39" s="229">
        <v>8</v>
      </c>
      <c r="B39" s="233">
        <f t="shared" si="5"/>
        <v>69.5</v>
      </c>
      <c r="C39" s="221">
        <f t="shared" si="6"/>
        <v>118.5</v>
      </c>
      <c r="D39" s="118" t="s">
        <v>623</v>
      </c>
      <c r="E39" s="76" t="s">
        <v>323</v>
      </c>
      <c r="F39" s="76"/>
      <c r="G39" s="85">
        <f t="shared" si="12"/>
        <v>0.4231770833333333</v>
      </c>
      <c r="H39" s="85">
        <f t="shared" si="13"/>
        <v>0.4437499999999999</v>
      </c>
      <c r="I39" s="85">
        <f t="shared" si="14"/>
        <v>0.4672619047619047</v>
      </c>
      <c r="J39" s="85">
        <f t="shared" si="15"/>
        <v>0.4943910256410256</v>
      </c>
      <c r="K39" s="85">
        <f t="shared" si="16"/>
        <v>0.5260416666666666</v>
      </c>
      <c r="L39" s="66"/>
      <c r="M39" s="67"/>
      <c r="N39" s="56"/>
      <c r="O39" s="56"/>
    </row>
    <row r="40" spans="1:15" ht="12.75">
      <c r="A40" s="229">
        <v>8</v>
      </c>
      <c r="B40" s="233">
        <f t="shared" si="5"/>
        <v>61.5</v>
      </c>
      <c r="C40" s="221">
        <f t="shared" si="6"/>
        <v>126.5</v>
      </c>
      <c r="D40" s="118" t="s">
        <v>326</v>
      </c>
      <c r="E40" s="76" t="s">
        <v>324</v>
      </c>
      <c r="F40" s="76"/>
      <c r="G40" s="85">
        <f>SUM($G$9+$O$3*C40)</f>
        <v>0.44401041666666663</v>
      </c>
      <c r="H40" s="85">
        <f>SUM($H$9+$P$3*C40)</f>
        <v>0.4659722222222222</v>
      </c>
      <c r="I40" s="85">
        <f>SUM($I$9+$Q$3*C40)</f>
        <v>0.49107142857142855</v>
      </c>
      <c r="J40" s="85">
        <f>SUM($J$9+$R$3*C40)</f>
        <v>0.5200320512820513</v>
      </c>
      <c r="K40" s="85">
        <f>SUM($K$9+$S$3*C40)</f>
        <v>0.5538194444444444</v>
      </c>
      <c r="L40" s="66"/>
      <c r="M40" s="67"/>
      <c r="N40" s="56"/>
      <c r="O40" s="56"/>
    </row>
    <row r="41" spans="1:15" ht="12.75">
      <c r="A41" s="229">
        <v>1.5</v>
      </c>
      <c r="B41" s="233">
        <f t="shared" si="5"/>
        <v>60</v>
      </c>
      <c r="C41" s="221">
        <f t="shared" si="6"/>
        <v>128</v>
      </c>
      <c r="D41" s="120" t="s">
        <v>425</v>
      </c>
      <c r="E41" s="76"/>
      <c r="F41" s="76"/>
      <c r="G41" s="85">
        <f>SUM($G$9+$O$3*C41)</f>
        <v>0.44791666666666663</v>
      </c>
      <c r="H41" s="85">
        <f>SUM($H$9+$P$3*C41)</f>
        <v>0.47013888888888883</v>
      </c>
      <c r="I41" s="85">
        <f>SUM($I$9+$Q$3*C41)</f>
        <v>0.49553571428571425</v>
      </c>
      <c r="J41" s="85">
        <f>SUM($J$9+$R$3*C41)</f>
        <v>0.5248397435897436</v>
      </c>
      <c r="K41" s="85">
        <f>SUM($K$9+$S$3*C41)</f>
        <v>0.5590277777777778</v>
      </c>
      <c r="L41" s="66"/>
      <c r="M41" s="67"/>
      <c r="N41" s="56"/>
      <c r="O41" s="56"/>
    </row>
    <row r="42" spans="1:15" ht="12.75">
      <c r="A42" s="229">
        <v>7.5</v>
      </c>
      <c r="B42" s="233">
        <f t="shared" si="5"/>
        <v>52.5</v>
      </c>
      <c r="C42" s="221">
        <f t="shared" si="6"/>
        <v>135.5</v>
      </c>
      <c r="D42" s="258" t="s">
        <v>325</v>
      </c>
      <c r="E42" s="76" t="s">
        <v>324</v>
      </c>
      <c r="F42" s="76"/>
      <c r="G42" s="85">
        <f>SUM($G$9+$O$3*C42)</f>
        <v>0.46744791666666663</v>
      </c>
      <c r="H42" s="85">
        <f>SUM($H$9+$P$3*C42)</f>
        <v>0.49097222222222214</v>
      </c>
      <c r="I42" s="85">
        <f>SUM($I$9+$Q$3*C42)</f>
        <v>0.5178571428571428</v>
      </c>
      <c r="J42" s="85">
        <f>SUM($J$9+$R$3*C42)</f>
        <v>0.5488782051282052</v>
      </c>
      <c r="K42" s="85">
        <f>SUM($K$9+$S$3*C42)</f>
        <v>0.5850694444444444</v>
      </c>
      <c r="L42" s="66"/>
      <c r="M42" s="67"/>
      <c r="N42" s="56"/>
      <c r="O42" s="56"/>
    </row>
    <row r="43" spans="1:15" ht="12.75">
      <c r="A43" s="229">
        <v>8</v>
      </c>
      <c r="B43" s="233">
        <f t="shared" si="5"/>
        <v>44.5</v>
      </c>
      <c r="C43" s="221">
        <f t="shared" si="6"/>
        <v>143.5</v>
      </c>
      <c r="D43" s="246" t="s">
        <v>327</v>
      </c>
      <c r="E43" s="76"/>
      <c r="F43" s="76">
        <v>161</v>
      </c>
      <c r="G43" s="85">
        <f>SUM($G$9+$O$3*C43)</f>
        <v>0.48828124999999994</v>
      </c>
      <c r="H43" s="85">
        <f>SUM($H$9+$P$3*C43)</f>
        <v>0.5131944444444444</v>
      </c>
      <c r="I43" s="85">
        <f>SUM($I$9+$Q$3*C43)</f>
        <v>0.5416666666666666</v>
      </c>
      <c r="J43" s="85">
        <f>SUM($J$9+$R$3*C43)</f>
        <v>0.5745192307692307</v>
      </c>
      <c r="K43" s="85">
        <f>SUM($K$9+$S$3*C43)</f>
        <v>0.6128472222222222</v>
      </c>
      <c r="L43" s="58"/>
      <c r="M43" s="67"/>
      <c r="N43" s="56"/>
      <c r="O43" s="56"/>
    </row>
    <row r="44" spans="1:15" ht="12.75">
      <c r="A44" s="229"/>
      <c r="B44" s="233"/>
      <c r="C44" s="221"/>
      <c r="D44" s="245" t="s">
        <v>61</v>
      </c>
      <c r="E44" s="76"/>
      <c r="F44" s="76"/>
      <c r="G44" s="85"/>
      <c r="H44" s="85"/>
      <c r="I44" s="85"/>
      <c r="J44" s="85"/>
      <c r="K44" s="85"/>
      <c r="L44" s="58"/>
      <c r="M44" s="67"/>
      <c r="N44" s="56"/>
      <c r="O44" s="56"/>
    </row>
    <row r="45" spans="1:15" ht="12.75">
      <c r="A45" s="229">
        <v>0</v>
      </c>
      <c r="B45" s="233">
        <f>B43</f>
        <v>44.5</v>
      </c>
      <c r="C45" s="221">
        <f>C43</f>
        <v>143.5</v>
      </c>
      <c r="D45" s="246" t="s">
        <v>329</v>
      </c>
      <c r="E45" s="76" t="s">
        <v>328</v>
      </c>
      <c r="F45" s="76">
        <v>161</v>
      </c>
      <c r="G45" s="78">
        <f>$L$6</f>
        <v>0.59375</v>
      </c>
      <c r="H45" s="78">
        <f>$L$6</f>
        <v>0.59375</v>
      </c>
      <c r="I45" s="78">
        <f>$L$6</f>
        <v>0.59375</v>
      </c>
      <c r="J45" s="78">
        <f>$M$6</f>
        <v>0.59375</v>
      </c>
      <c r="K45" s="78">
        <f>$M$6</f>
        <v>0.59375</v>
      </c>
      <c r="L45" s="109">
        <f>A45</f>
        <v>0</v>
      </c>
      <c r="M45" s="119"/>
      <c r="N45" s="56"/>
      <c r="O45" s="56"/>
    </row>
    <row r="46" spans="1:15" ht="12.75">
      <c r="A46" s="229">
        <v>17</v>
      </c>
      <c r="B46" s="233">
        <f t="shared" si="5"/>
        <v>27.5</v>
      </c>
      <c r="C46" s="221">
        <f t="shared" si="6"/>
        <v>160.5</v>
      </c>
      <c r="D46" s="162" t="s">
        <v>700</v>
      </c>
      <c r="E46" s="76" t="s">
        <v>46</v>
      </c>
      <c r="F46" s="116"/>
      <c r="G46" s="85">
        <f>SUM($G$45+$O$3*L46)</f>
        <v>0.6380208333333334</v>
      </c>
      <c r="H46" s="85">
        <f>SUM($H$45+$P$3*L46)</f>
        <v>0.6409722222222222</v>
      </c>
      <c r="I46" s="85">
        <f>SUM($I$45+$Q$3*L46)</f>
        <v>0.6443452380952381</v>
      </c>
      <c r="J46" s="85">
        <f>SUM($J$45+$R$3*L46)</f>
        <v>0.6482371794871795</v>
      </c>
      <c r="K46" s="85">
        <f>SUM($K$45+$S$3*L46)</f>
        <v>0.6527777777777778</v>
      </c>
      <c r="L46" s="49">
        <f>L45+A46</f>
        <v>17</v>
      </c>
      <c r="M46" s="67"/>
      <c r="N46" s="56"/>
      <c r="O46" s="56"/>
    </row>
    <row r="47" spans="1:15" ht="12.75">
      <c r="A47" s="229">
        <v>5.5</v>
      </c>
      <c r="B47" s="233">
        <f t="shared" si="5"/>
        <v>22</v>
      </c>
      <c r="C47" s="221">
        <f t="shared" si="6"/>
        <v>166</v>
      </c>
      <c r="D47" s="118" t="s">
        <v>701</v>
      </c>
      <c r="E47" s="76" t="s">
        <v>46</v>
      </c>
      <c r="F47" s="116"/>
      <c r="G47" s="85">
        <f>SUM($G$45+$O$3*L47)</f>
        <v>0.65234375</v>
      </c>
      <c r="H47" s="85">
        <f>SUM($H$45+$P$3*L47)</f>
        <v>0.65625</v>
      </c>
      <c r="I47" s="85">
        <f>SUM($I$45+$Q$3*L47)</f>
        <v>0.6607142857142857</v>
      </c>
      <c r="J47" s="85">
        <f>SUM($J$45+$R$3*L47)</f>
        <v>0.6658653846153846</v>
      </c>
      <c r="K47" s="85">
        <f>SUM($K$45+$S$3*L47)</f>
        <v>0.671875</v>
      </c>
      <c r="L47" s="49">
        <f>L46+A47</f>
        <v>22.5</v>
      </c>
      <c r="M47" s="67"/>
      <c r="N47" s="56"/>
      <c r="O47" s="56"/>
    </row>
    <row r="48" spans="1:15" ht="12.75">
      <c r="A48" s="229">
        <v>11</v>
      </c>
      <c r="B48" s="233">
        <f>B47-A48</f>
        <v>11</v>
      </c>
      <c r="C48" s="221">
        <f>C47+A48</f>
        <v>177</v>
      </c>
      <c r="D48" s="118" t="s">
        <v>703</v>
      </c>
      <c r="E48" s="76" t="s">
        <v>46</v>
      </c>
      <c r="F48" s="116"/>
      <c r="G48" s="85">
        <f>SUM($G$45+$O$3*L48)</f>
        <v>0.6809895833333334</v>
      </c>
      <c r="H48" s="85">
        <f>SUM($H$45+$P$3*L48)</f>
        <v>0.6868055555555556</v>
      </c>
      <c r="I48" s="85">
        <f>SUM($I$45+$Q$3*L48)</f>
        <v>0.6934523809523809</v>
      </c>
      <c r="J48" s="85">
        <f>SUM($J$45+$R$3*L48)</f>
        <v>0.7011217948717948</v>
      </c>
      <c r="K48" s="85">
        <f>SUM($K$45+$S$3*L48)</f>
        <v>0.7100694444444444</v>
      </c>
      <c r="L48" s="49">
        <f>L47+A48</f>
        <v>33.5</v>
      </c>
      <c r="M48" s="67"/>
      <c r="N48" s="56"/>
      <c r="O48" s="56"/>
    </row>
    <row r="49" spans="1:15" ht="12.75">
      <c r="A49" s="229">
        <v>8</v>
      </c>
      <c r="B49" s="233">
        <f>B48-A49</f>
        <v>3</v>
      </c>
      <c r="C49" s="221">
        <f>C48+A49</f>
        <v>185</v>
      </c>
      <c r="D49" s="118" t="s">
        <v>702</v>
      </c>
      <c r="E49" s="76" t="s">
        <v>46</v>
      </c>
      <c r="F49" s="116"/>
      <c r="G49" s="85">
        <f>SUM($G$45+$O$3*L49)</f>
        <v>0.7018229166666666</v>
      </c>
      <c r="H49" s="85">
        <f>SUM($H$45+$P$3*L49)</f>
        <v>0.7090277777777778</v>
      </c>
      <c r="I49" s="85">
        <f>SUM($I$45+$Q$3*L49)</f>
        <v>0.7172619047619048</v>
      </c>
      <c r="J49" s="85">
        <f>SUM($J$45+$R$3*L49)</f>
        <v>0.7267628205128205</v>
      </c>
      <c r="K49" s="85">
        <f>SUM($K$45+$S$3*L49)</f>
        <v>0.7378472222222222</v>
      </c>
      <c r="L49" s="49">
        <f>L48+A49</f>
        <v>41.5</v>
      </c>
      <c r="M49" s="67"/>
      <c r="N49" s="56"/>
      <c r="O49" s="56"/>
    </row>
    <row r="50" spans="1:15" ht="12.75">
      <c r="A50" s="229">
        <v>3</v>
      </c>
      <c r="B50" s="233">
        <f>B49-A50</f>
        <v>0</v>
      </c>
      <c r="C50" s="221">
        <f>C49+A50</f>
        <v>188</v>
      </c>
      <c r="D50" s="248" t="s">
        <v>330</v>
      </c>
      <c r="E50" s="76"/>
      <c r="F50" s="76">
        <v>132</v>
      </c>
      <c r="G50" s="85">
        <f>SUM($G$45+$O$3*L50)</f>
        <v>0.7096354166666666</v>
      </c>
      <c r="H50" s="85">
        <f>SUM($H$45+$P$3*L50)</f>
        <v>0.7173611111111111</v>
      </c>
      <c r="I50" s="85">
        <f>SUM($I$45+$Q$3*L50)</f>
        <v>0.7261904761904762</v>
      </c>
      <c r="J50" s="85">
        <f>SUM($J$45+$R$3*L50)</f>
        <v>0.7363782051282051</v>
      </c>
      <c r="K50" s="85">
        <f>SUM($K$45+$S$3*L50)</f>
        <v>0.7482638888888888</v>
      </c>
      <c r="L50" s="49">
        <f>L49+A50</f>
        <v>44.5</v>
      </c>
      <c r="M50" s="67"/>
      <c r="N50" s="56"/>
      <c r="O50" s="56"/>
    </row>
    <row r="51" spans="1:15" ht="12.75">
      <c r="A51" s="229"/>
      <c r="B51" s="256"/>
      <c r="C51" s="221"/>
      <c r="D51" s="162"/>
      <c r="E51" s="76"/>
      <c r="F51" s="76"/>
      <c r="G51" s="85"/>
      <c r="H51" s="85"/>
      <c r="I51" s="85"/>
      <c r="J51" s="85"/>
      <c r="K51" s="85"/>
      <c r="L51" s="49"/>
      <c r="M51" s="67"/>
      <c r="N51" s="56"/>
      <c r="O51" s="56"/>
    </row>
    <row r="52" spans="1:15" ht="12.75">
      <c r="A52" s="229"/>
      <c r="B52" s="256"/>
      <c r="C52" s="221"/>
      <c r="D52" s="118"/>
      <c r="E52" s="76"/>
      <c r="F52" s="76"/>
      <c r="G52" s="85"/>
      <c r="H52" s="85"/>
      <c r="I52" s="85"/>
      <c r="J52" s="85"/>
      <c r="K52" s="85"/>
      <c r="L52" s="49"/>
      <c r="M52" s="67"/>
      <c r="N52" s="56"/>
      <c r="O52" s="56"/>
    </row>
    <row r="53" spans="1:15" ht="12.75">
      <c r="A53" s="229"/>
      <c r="B53" s="256"/>
      <c r="C53" s="221"/>
      <c r="D53" s="76"/>
      <c r="E53" s="76"/>
      <c r="F53" s="76"/>
      <c r="G53" s="85"/>
      <c r="H53" s="85"/>
      <c r="I53" s="85"/>
      <c r="J53" s="85"/>
      <c r="K53" s="85"/>
      <c r="L53" s="49"/>
      <c r="M53" s="67"/>
      <c r="N53" s="56"/>
      <c r="O53" s="56"/>
    </row>
    <row r="54" spans="1:15" ht="12.75">
      <c r="A54" s="229"/>
      <c r="B54" s="256"/>
      <c r="C54" s="221"/>
      <c r="D54" s="162"/>
      <c r="E54" s="76"/>
      <c r="F54" s="76"/>
      <c r="G54" s="85"/>
      <c r="H54" s="85"/>
      <c r="I54" s="85"/>
      <c r="J54" s="85"/>
      <c r="K54" s="85"/>
      <c r="L54" s="49"/>
      <c r="M54" s="67"/>
      <c r="N54" s="56"/>
      <c r="O54" s="56"/>
    </row>
    <row r="55" spans="1:15" ht="12.75">
      <c r="A55" s="229"/>
      <c r="B55" s="256"/>
      <c r="C55" s="221"/>
      <c r="D55" s="118" t="s">
        <v>696</v>
      </c>
      <c r="E55" s="76"/>
      <c r="F55" s="76"/>
      <c r="G55" s="85"/>
      <c r="H55" s="85"/>
      <c r="I55" s="85"/>
      <c r="J55" s="85"/>
      <c r="K55" s="85"/>
      <c r="L55" s="49"/>
      <c r="M55" s="67"/>
      <c r="N55" s="56"/>
      <c r="O55" s="56"/>
    </row>
    <row r="56" spans="1:15" ht="12.75">
      <c r="A56" s="229"/>
      <c r="B56" s="256"/>
      <c r="C56" s="221"/>
      <c r="D56" s="162"/>
      <c r="E56" s="76"/>
      <c r="F56" s="76"/>
      <c r="G56" s="85"/>
      <c r="H56" s="85"/>
      <c r="I56" s="85"/>
      <c r="J56" s="85"/>
      <c r="K56" s="85"/>
      <c r="L56" s="49"/>
      <c r="M56" s="67"/>
      <c r="N56" s="56"/>
      <c r="O56" s="56"/>
    </row>
    <row r="57" spans="1:15" ht="12.75">
      <c r="A57" s="229"/>
      <c r="B57" s="233"/>
      <c r="C57" s="221"/>
      <c r="D57" s="118"/>
      <c r="E57" s="76"/>
      <c r="F57" s="76"/>
      <c r="G57" s="76"/>
      <c r="H57" s="85"/>
      <c r="I57" s="85"/>
      <c r="J57" s="85"/>
      <c r="K57" s="85"/>
      <c r="L57" s="49"/>
      <c r="M57" s="67"/>
      <c r="N57" s="56"/>
      <c r="O57" s="56"/>
    </row>
    <row r="58" spans="1:12" ht="12.75">
      <c r="A58" s="229"/>
      <c r="B58" s="233"/>
      <c r="C58" s="221"/>
      <c r="D58" s="248"/>
      <c r="E58" s="76"/>
      <c r="F58" s="76"/>
      <c r="G58" s="76"/>
      <c r="H58" s="130"/>
      <c r="I58" s="130"/>
      <c r="J58" s="130"/>
      <c r="K58" s="131"/>
      <c r="L58" s="58"/>
    </row>
    <row r="59" spans="1:12" ht="12.75">
      <c r="A59" s="229"/>
      <c r="B59" s="259"/>
      <c r="C59" s="212"/>
      <c r="D59" s="257"/>
      <c r="E59" s="76"/>
      <c r="F59" s="76"/>
      <c r="G59" s="76"/>
      <c r="H59" s="127"/>
      <c r="I59" s="127"/>
      <c r="J59" s="127"/>
      <c r="K59" s="129"/>
      <c r="L59" s="58"/>
    </row>
    <row r="60" spans="2:10" ht="12.75">
      <c r="B60" s="213"/>
      <c r="C60" s="230"/>
      <c r="D60" s="58"/>
      <c r="E60" s="57"/>
      <c r="F60" s="57"/>
      <c r="G60" s="57"/>
      <c r="H60" s="52"/>
      <c r="I60" s="52"/>
      <c r="J60" s="52"/>
    </row>
    <row r="61" spans="2:11" ht="12.75">
      <c r="B61" s="230"/>
      <c r="C61" s="230"/>
      <c r="D61" s="142"/>
      <c r="E61" s="57"/>
      <c r="F61" s="57"/>
      <c r="G61" s="57"/>
      <c r="H61" s="139"/>
      <c r="I61" s="139"/>
      <c r="J61" s="139"/>
      <c r="K61" s="132"/>
    </row>
    <row r="62" spans="2:11" ht="12.75">
      <c r="B62" s="213"/>
      <c r="C62" s="213"/>
      <c r="D62" s="58"/>
      <c r="E62" s="57"/>
      <c r="F62" s="57"/>
      <c r="G62" s="57"/>
      <c r="H62" s="139"/>
      <c r="I62" s="139"/>
      <c r="J62" s="139"/>
      <c r="K62" s="132"/>
    </row>
  </sheetData>
  <mergeCells count="6">
    <mergeCell ref="L1:M1"/>
    <mergeCell ref="H6:K6"/>
    <mergeCell ref="B1:K1"/>
    <mergeCell ref="B2:K2"/>
    <mergeCell ref="B3:K3"/>
    <mergeCell ref="B4:K4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orientation="portrait" paperSize="9" scale="89" r:id="rId1"/>
  <headerFooter alignWithMargins="0">
    <oddFooter>&amp;L&amp;F  &amp;D &amp;T&amp;C&amp;"Arial,Gras"&amp;12Itinéraire définitif au 20/06/05&amp;RLes communes en lettres
majuscules sont des chefs-lieux
de cantons, sous-préfectures
ou préfectures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7">
    <pageSetUpPr fitToPage="1"/>
  </sheetPr>
  <dimension ref="A1:S231"/>
  <sheetViews>
    <sheetView workbookViewId="0" topLeftCell="A19">
      <selection activeCell="D18" sqref="D18"/>
    </sheetView>
  </sheetViews>
  <sheetFormatPr defaultColWidth="11.421875" defaultRowHeight="12.75" customHeight="1"/>
  <cols>
    <col min="1" max="1" width="6.7109375" style="223" customWidth="1"/>
    <col min="2" max="3" width="9.28125" style="206" customWidth="1"/>
    <col min="4" max="4" width="31.7109375" style="56" customWidth="1"/>
    <col min="5" max="6" width="6.7109375" style="94" customWidth="1"/>
    <col min="7" max="10" width="7.7109375" style="94" customWidth="1"/>
    <col min="11" max="11" width="7.7109375" style="121" customWidth="1"/>
    <col min="12" max="16384" width="8.57421875" style="56" customWidth="1"/>
  </cols>
  <sheetData>
    <row r="1" spans="1:19" ht="12.75" customHeight="1">
      <c r="A1" s="217"/>
      <c r="B1" s="276" t="s">
        <v>0</v>
      </c>
      <c r="C1" s="277"/>
      <c r="D1" s="277"/>
      <c r="E1" s="277"/>
      <c r="F1" s="277"/>
      <c r="G1" s="277"/>
      <c r="H1" s="277"/>
      <c r="I1" s="277"/>
      <c r="J1" s="277"/>
      <c r="K1" s="277"/>
      <c r="L1" s="273" t="s">
        <v>36</v>
      </c>
      <c r="M1" s="273"/>
      <c r="N1" s="53">
        <v>0.041666666666666664</v>
      </c>
      <c r="O1" s="54">
        <v>16</v>
      </c>
      <c r="P1" s="54">
        <v>15</v>
      </c>
      <c r="Q1" s="54">
        <v>14</v>
      </c>
      <c r="R1" s="54">
        <v>13</v>
      </c>
      <c r="S1" s="55">
        <v>12</v>
      </c>
    </row>
    <row r="2" spans="1:19" ht="12.75" customHeight="1">
      <c r="A2" s="218"/>
      <c r="B2" s="278" t="s">
        <v>71</v>
      </c>
      <c r="C2" s="279"/>
      <c r="D2" s="279"/>
      <c r="E2" s="279"/>
      <c r="F2" s="279"/>
      <c r="G2" s="279"/>
      <c r="H2" s="279"/>
      <c r="I2" s="279"/>
      <c r="J2" s="279"/>
      <c r="K2" s="279"/>
      <c r="L2" s="58"/>
      <c r="M2" s="52"/>
      <c r="N2" s="58"/>
      <c r="O2" s="58"/>
      <c r="P2" s="50"/>
      <c r="Q2" s="50"/>
      <c r="R2" s="50"/>
      <c r="S2" s="51"/>
    </row>
    <row r="3" spans="1:19" ht="12.75" customHeight="1">
      <c r="A3" s="218"/>
      <c r="B3" s="278" t="s">
        <v>141</v>
      </c>
      <c r="C3" s="279"/>
      <c r="D3" s="279"/>
      <c r="E3" s="279"/>
      <c r="F3" s="279"/>
      <c r="G3" s="279"/>
      <c r="H3" s="279"/>
      <c r="I3" s="279"/>
      <c r="J3" s="279"/>
      <c r="K3" s="279"/>
      <c r="L3" s="60" t="s">
        <v>37</v>
      </c>
      <c r="M3" s="52">
        <v>1</v>
      </c>
      <c r="N3" s="58" t="s">
        <v>38</v>
      </c>
      <c r="O3" s="61">
        <f>($N$1/O1)</f>
        <v>0.0026041666666666665</v>
      </c>
      <c r="P3" s="61">
        <f>($N$1/P1)</f>
        <v>0.0027777777777777775</v>
      </c>
      <c r="Q3" s="61">
        <f>($N$1/Q1)</f>
        <v>0.002976190476190476</v>
      </c>
      <c r="R3" s="61">
        <f>($N$1/R1)</f>
        <v>0.003205128205128205</v>
      </c>
      <c r="S3" s="62">
        <f>($N$1/S1)</f>
        <v>0.003472222222222222</v>
      </c>
    </row>
    <row r="4" spans="1:12" ht="12.75" customHeight="1">
      <c r="A4" s="218"/>
      <c r="B4" s="282" t="s">
        <v>67</v>
      </c>
      <c r="C4" s="283"/>
      <c r="D4" s="283"/>
      <c r="E4" s="283"/>
      <c r="F4" s="283"/>
      <c r="G4" s="283"/>
      <c r="H4" s="283"/>
      <c r="I4" s="283"/>
      <c r="J4" s="283"/>
      <c r="K4" s="283"/>
      <c r="L4" s="64"/>
    </row>
    <row r="5" spans="1:15" ht="12.75" customHeight="1">
      <c r="A5" s="219"/>
      <c r="B5" s="207"/>
      <c r="C5" s="210"/>
      <c r="D5" s="242" t="s">
        <v>589</v>
      </c>
      <c r="E5" s="72"/>
      <c r="F5" s="72"/>
      <c r="G5" s="72"/>
      <c r="H5" s="243">
        <v>166.5</v>
      </c>
      <c r="I5" s="72" t="s">
        <v>1</v>
      </c>
      <c r="J5" s="72"/>
      <c r="K5" s="247"/>
      <c r="L5" s="66">
        <v>0.15625</v>
      </c>
      <c r="M5" s="66">
        <v>0.15625</v>
      </c>
      <c r="N5" s="56" t="s">
        <v>43</v>
      </c>
      <c r="O5" s="111"/>
    </row>
    <row r="6" spans="1:14" ht="12.75" customHeight="1">
      <c r="A6" s="239"/>
      <c r="B6" s="70" t="s">
        <v>1</v>
      </c>
      <c r="C6" s="69"/>
      <c r="D6" s="68" t="s">
        <v>2</v>
      </c>
      <c r="E6" s="68" t="s">
        <v>40</v>
      </c>
      <c r="F6" s="68" t="s">
        <v>3</v>
      </c>
      <c r="G6" s="71"/>
      <c r="H6" s="284" t="s">
        <v>4</v>
      </c>
      <c r="I6" s="284"/>
      <c r="J6" s="284"/>
      <c r="K6" s="284"/>
      <c r="L6" s="66">
        <v>0.5104166666666666</v>
      </c>
      <c r="M6" s="66">
        <v>0.5104166666666666</v>
      </c>
      <c r="N6" s="63" t="s">
        <v>44</v>
      </c>
    </row>
    <row r="7" spans="1:13" ht="12.75" customHeight="1">
      <c r="A7" s="196" t="s">
        <v>142</v>
      </c>
      <c r="B7" s="195" t="s">
        <v>5</v>
      </c>
      <c r="C7" s="71" t="s">
        <v>6</v>
      </c>
      <c r="D7" s="244"/>
      <c r="E7" s="72" t="s">
        <v>41</v>
      </c>
      <c r="F7" s="72"/>
      <c r="G7" s="72" t="s">
        <v>39</v>
      </c>
      <c r="H7" s="72" t="s">
        <v>28</v>
      </c>
      <c r="I7" s="73" t="s">
        <v>7</v>
      </c>
      <c r="J7" s="73" t="s">
        <v>8</v>
      </c>
      <c r="K7" s="72" t="s">
        <v>9</v>
      </c>
      <c r="L7" s="57"/>
      <c r="M7" s="67"/>
    </row>
    <row r="8" spans="1:13" ht="12.75" customHeight="1">
      <c r="A8" s="220"/>
      <c r="B8" s="233"/>
      <c r="C8" s="221"/>
      <c r="D8" s="120" t="s">
        <v>425</v>
      </c>
      <c r="E8" s="68"/>
      <c r="F8" s="68"/>
      <c r="G8" s="68"/>
      <c r="H8" s="112"/>
      <c r="I8" s="113"/>
      <c r="J8" s="113"/>
      <c r="K8" s="112"/>
      <c r="L8" s="77"/>
      <c r="M8" s="67"/>
    </row>
    <row r="9" spans="1:15" ht="12.75" customHeight="1">
      <c r="A9" s="221">
        <v>0</v>
      </c>
      <c r="B9" s="233">
        <f>H5</f>
        <v>166.5</v>
      </c>
      <c r="C9" s="221">
        <f>SUM($A$9:A9)</f>
        <v>0</v>
      </c>
      <c r="D9" s="248" t="s">
        <v>280</v>
      </c>
      <c r="E9" s="76" t="s">
        <v>281</v>
      </c>
      <c r="F9" s="76">
        <v>132</v>
      </c>
      <c r="G9" s="78">
        <f>$L$5</f>
        <v>0.15625</v>
      </c>
      <c r="H9" s="78">
        <f>$L$5</f>
        <v>0.15625</v>
      </c>
      <c r="I9" s="78">
        <f>$L$5</f>
        <v>0.15625</v>
      </c>
      <c r="J9" s="78">
        <f>$M$5</f>
        <v>0.15625</v>
      </c>
      <c r="K9" s="78">
        <f>$M$5</f>
        <v>0.15625</v>
      </c>
      <c r="L9" s="79"/>
      <c r="M9" s="67"/>
      <c r="N9" s="67"/>
      <c r="O9" s="67"/>
    </row>
    <row r="10" spans="1:15" ht="12.75" customHeight="1">
      <c r="A10" s="221">
        <v>12.5</v>
      </c>
      <c r="B10" s="233">
        <f>B9-A10</f>
        <v>154</v>
      </c>
      <c r="C10" s="221">
        <f>C9+A10</f>
        <v>12.5</v>
      </c>
      <c r="D10" s="118" t="s">
        <v>283</v>
      </c>
      <c r="E10" s="76" t="s">
        <v>282</v>
      </c>
      <c r="F10" s="76">
        <v>30</v>
      </c>
      <c r="G10" s="85">
        <f aca="true" t="shared" si="0" ref="G10:G15">SUM($G$9+$O$3*C10)</f>
        <v>0.18880208333333331</v>
      </c>
      <c r="H10" s="85">
        <f aca="true" t="shared" si="1" ref="H10:H15">SUM($H$9+$P$3*C10)</f>
        <v>0.1909722222222222</v>
      </c>
      <c r="I10" s="85">
        <f aca="true" t="shared" si="2" ref="I10:I15">SUM($I$9+$Q$3*C10)</f>
        <v>0.19345238095238096</v>
      </c>
      <c r="J10" s="85">
        <f aca="true" t="shared" si="3" ref="J10:J15">SUM($J$9+$R$3*C10)</f>
        <v>0.19631410256410256</v>
      </c>
      <c r="K10" s="85">
        <f aca="true" t="shared" si="4" ref="K10:K15">SUM($K$9+$S$3*C10)</f>
        <v>0.1996527777777778</v>
      </c>
      <c r="L10" s="79"/>
      <c r="M10" s="67"/>
      <c r="N10" s="67"/>
      <c r="O10" s="67"/>
    </row>
    <row r="11" spans="1:15" ht="12.75" customHeight="1">
      <c r="A11" s="221">
        <v>4</v>
      </c>
      <c r="B11" s="233">
        <f aca="true" t="shared" si="5" ref="B11:B32">B10-A11</f>
        <v>150</v>
      </c>
      <c r="C11" s="221">
        <f aca="true" t="shared" si="6" ref="C11:C32">C10+A11</f>
        <v>16.5</v>
      </c>
      <c r="D11" s="118" t="s">
        <v>284</v>
      </c>
      <c r="E11" s="76" t="s">
        <v>59</v>
      </c>
      <c r="F11" s="76"/>
      <c r="G11" s="85">
        <f t="shared" si="0"/>
        <v>0.19921875</v>
      </c>
      <c r="H11" s="85">
        <f t="shared" si="1"/>
        <v>0.20208333333333334</v>
      </c>
      <c r="I11" s="85">
        <f t="shared" si="2"/>
        <v>0.20535714285714285</v>
      </c>
      <c r="J11" s="85">
        <f t="shared" si="3"/>
        <v>0.2091346153846154</v>
      </c>
      <c r="K11" s="85">
        <f t="shared" si="4"/>
        <v>0.21354166666666666</v>
      </c>
      <c r="L11" s="79"/>
      <c r="M11" s="67"/>
      <c r="N11" s="67"/>
      <c r="O11" s="67"/>
    </row>
    <row r="12" spans="1:15" ht="12.75" customHeight="1">
      <c r="A12" s="221">
        <v>5</v>
      </c>
      <c r="B12" s="233">
        <f t="shared" si="5"/>
        <v>145</v>
      </c>
      <c r="C12" s="221">
        <f t="shared" si="6"/>
        <v>21.5</v>
      </c>
      <c r="D12" s="118" t="s">
        <v>284</v>
      </c>
      <c r="E12" s="76" t="s">
        <v>59</v>
      </c>
      <c r="F12" s="76"/>
      <c r="G12" s="85">
        <f t="shared" si="0"/>
        <v>0.21223958333333331</v>
      </c>
      <c r="H12" s="85">
        <f t="shared" si="1"/>
        <v>0.21597222222222223</v>
      </c>
      <c r="I12" s="85">
        <f t="shared" si="2"/>
        <v>0.22023809523809523</v>
      </c>
      <c r="J12" s="85">
        <f t="shared" si="3"/>
        <v>0.2251602564102564</v>
      </c>
      <c r="K12" s="85">
        <f t="shared" si="4"/>
        <v>0.2309027777777778</v>
      </c>
      <c r="L12" s="79"/>
      <c r="M12" s="67"/>
      <c r="N12" s="67"/>
      <c r="O12" s="67"/>
    </row>
    <row r="13" spans="1:15" ht="12.75" customHeight="1">
      <c r="A13" s="221">
        <v>4</v>
      </c>
      <c r="B13" s="233">
        <f t="shared" si="5"/>
        <v>141</v>
      </c>
      <c r="C13" s="221">
        <f t="shared" si="6"/>
        <v>25.5</v>
      </c>
      <c r="D13" s="118" t="s">
        <v>624</v>
      </c>
      <c r="E13" s="76" t="s">
        <v>95</v>
      </c>
      <c r="F13" s="76"/>
      <c r="G13" s="85">
        <f t="shared" si="0"/>
        <v>0.22265625</v>
      </c>
      <c r="H13" s="85">
        <f t="shared" si="1"/>
        <v>0.22708333333333333</v>
      </c>
      <c r="I13" s="85">
        <f t="shared" si="2"/>
        <v>0.23214285714285715</v>
      </c>
      <c r="J13" s="85">
        <f t="shared" si="3"/>
        <v>0.23798076923076922</v>
      </c>
      <c r="K13" s="85">
        <f t="shared" si="4"/>
        <v>0.24479166666666666</v>
      </c>
      <c r="M13" s="67"/>
      <c r="N13" s="67"/>
      <c r="O13" s="67"/>
    </row>
    <row r="14" spans="1:15" ht="12.75" customHeight="1">
      <c r="A14" s="221">
        <v>2.5</v>
      </c>
      <c r="B14" s="233">
        <f t="shared" si="5"/>
        <v>138.5</v>
      </c>
      <c r="C14" s="221">
        <f t="shared" si="6"/>
        <v>28</v>
      </c>
      <c r="D14" s="118" t="s">
        <v>285</v>
      </c>
      <c r="E14" s="76" t="s">
        <v>59</v>
      </c>
      <c r="F14" s="76"/>
      <c r="G14" s="85">
        <f t="shared" si="0"/>
        <v>0.22916666666666666</v>
      </c>
      <c r="H14" s="85">
        <f t="shared" si="1"/>
        <v>0.23402777777777778</v>
      </c>
      <c r="I14" s="85">
        <f t="shared" si="2"/>
        <v>0.23958333333333331</v>
      </c>
      <c r="J14" s="85">
        <f t="shared" si="3"/>
        <v>0.24599358974358976</v>
      </c>
      <c r="K14" s="85">
        <f t="shared" si="4"/>
        <v>0.2534722222222222</v>
      </c>
      <c r="M14" s="67"/>
      <c r="N14" s="67"/>
      <c r="O14" s="67"/>
    </row>
    <row r="15" spans="1:15" ht="12.75" customHeight="1">
      <c r="A15" s="221">
        <v>4.5</v>
      </c>
      <c r="B15" s="233">
        <f t="shared" si="5"/>
        <v>134</v>
      </c>
      <c r="C15" s="221">
        <f t="shared" si="6"/>
        <v>32.5</v>
      </c>
      <c r="D15" s="118" t="s">
        <v>286</v>
      </c>
      <c r="E15" s="76" t="s">
        <v>59</v>
      </c>
      <c r="F15" s="76"/>
      <c r="G15" s="85">
        <f t="shared" si="0"/>
        <v>0.24088541666666666</v>
      </c>
      <c r="H15" s="85">
        <f t="shared" si="1"/>
        <v>0.24652777777777776</v>
      </c>
      <c r="I15" s="85">
        <f t="shared" si="2"/>
        <v>0.25297619047619047</v>
      </c>
      <c r="J15" s="85">
        <f t="shared" si="3"/>
        <v>0.26041666666666663</v>
      </c>
      <c r="K15" s="85">
        <f t="shared" si="4"/>
        <v>0.2690972222222222</v>
      </c>
      <c r="M15" s="67"/>
      <c r="N15" s="67"/>
      <c r="O15" s="67"/>
    </row>
    <row r="16" spans="1:15" ht="12.75" customHeight="1">
      <c r="A16" s="221">
        <v>4.5</v>
      </c>
      <c r="B16" s="233">
        <f t="shared" si="5"/>
        <v>129.5</v>
      </c>
      <c r="C16" s="221">
        <f t="shared" si="6"/>
        <v>37</v>
      </c>
      <c r="D16" s="118" t="s">
        <v>287</v>
      </c>
      <c r="E16" s="76" t="s">
        <v>288</v>
      </c>
      <c r="F16" s="76"/>
      <c r="G16" s="85">
        <f aca="true" t="shared" si="7" ref="G16:G25">SUM($G$9+$O$3*C16)</f>
        <v>0.25260416666666663</v>
      </c>
      <c r="H16" s="85">
        <f aca="true" t="shared" si="8" ref="H16:H25">SUM($H$9+$P$3*C16)</f>
        <v>0.25902777777777775</v>
      </c>
      <c r="I16" s="85">
        <f aca="true" t="shared" si="9" ref="I16:I25">SUM($I$9+$Q$3*C16)</f>
        <v>0.2663690476190476</v>
      </c>
      <c r="J16" s="85">
        <f aca="true" t="shared" si="10" ref="J16:J25">SUM($J$9+$R$3*C16)</f>
        <v>0.2748397435897436</v>
      </c>
      <c r="K16" s="85">
        <f aca="true" t="shared" si="11" ref="K16:K25">SUM($K$9+$S$3*C16)</f>
        <v>0.2847222222222222</v>
      </c>
      <c r="M16" s="67"/>
      <c r="N16" s="67"/>
      <c r="O16" s="67"/>
    </row>
    <row r="17" spans="1:15" ht="12.75" customHeight="1">
      <c r="A17" s="221">
        <v>8</v>
      </c>
      <c r="B17" s="233">
        <f t="shared" si="5"/>
        <v>121.5</v>
      </c>
      <c r="C17" s="221">
        <f t="shared" si="6"/>
        <v>45</v>
      </c>
      <c r="D17" s="118" t="s">
        <v>289</v>
      </c>
      <c r="E17" s="76" t="s">
        <v>288</v>
      </c>
      <c r="F17" s="76"/>
      <c r="G17" s="85">
        <f t="shared" si="7"/>
        <v>0.2734375</v>
      </c>
      <c r="H17" s="85">
        <f t="shared" si="8"/>
        <v>0.28125</v>
      </c>
      <c r="I17" s="85">
        <f t="shared" si="9"/>
        <v>0.2901785714285714</v>
      </c>
      <c r="J17" s="85">
        <f t="shared" si="10"/>
        <v>0.3004807692307692</v>
      </c>
      <c r="K17" s="85">
        <f t="shared" si="11"/>
        <v>0.3125</v>
      </c>
      <c r="M17" s="67"/>
      <c r="N17" s="67"/>
      <c r="O17" s="67"/>
    </row>
    <row r="18" spans="1:15" ht="12.75" customHeight="1">
      <c r="A18" s="221">
        <v>5.5</v>
      </c>
      <c r="B18" s="233">
        <f t="shared" si="5"/>
        <v>116</v>
      </c>
      <c r="C18" s="221">
        <f t="shared" si="6"/>
        <v>50.5</v>
      </c>
      <c r="D18" s="118" t="s">
        <v>295</v>
      </c>
      <c r="E18" s="76" t="s">
        <v>290</v>
      </c>
      <c r="F18" s="76">
        <v>114</v>
      </c>
      <c r="G18" s="85">
        <f t="shared" si="7"/>
        <v>0.28776041666666663</v>
      </c>
      <c r="H18" s="85">
        <f t="shared" si="8"/>
        <v>0.2965277777777777</v>
      </c>
      <c r="I18" s="85">
        <f t="shared" si="9"/>
        <v>0.30654761904761907</v>
      </c>
      <c r="J18" s="85">
        <f t="shared" si="10"/>
        <v>0.31810897435897434</v>
      </c>
      <c r="K18" s="85">
        <f t="shared" si="11"/>
        <v>0.3315972222222222</v>
      </c>
      <c r="L18" s="66"/>
      <c r="M18" s="67"/>
      <c r="N18" s="67"/>
      <c r="O18" s="67"/>
    </row>
    <row r="19" spans="1:15" ht="12.75" customHeight="1">
      <c r="A19" s="221">
        <v>8</v>
      </c>
      <c r="B19" s="233">
        <f t="shared" si="5"/>
        <v>108</v>
      </c>
      <c r="C19" s="221">
        <f t="shared" si="6"/>
        <v>58.5</v>
      </c>
      <c r="D19" s="118" t="s">
        <v>292</v>
      </c>
      <c r="E19" s="76" t="s">
        <v>59</v>
      </c>
      <c r="F19" s="76"/>
      <c r="G19" s="85">
        <f t="shared" si="7"/>
        <v>0.30859375</v>
      </c>
      <c r="H19" s="85">
        <f t="shared" si="8"/>
        <v>0.31875</v>
      </c>
      <c r="I19" s="85">
        <f t="shared" si="9"/>
        <v>0.33035714285714285</v>
      </c>
      <c r="J19" s="85">
        <f t="shared" si="10"/>
        <v>0.34375</v>
      </c>
      <c r="K19" s="85">
        <f t="shared" si="11"/>
        <v>0.359375</v>
      </c>
      <c r="L19" s="66"/>
      <c r="M19" s="67"/>
      <c r="N19" s="67"/>
      <c r="O19" s="67"/>
    </row>
    <row r="20" spans="1:15" ht="12.75" customHeight="1">
      <c r="A20" s="221">
        <v>2.5</v>
      </c>
      <c r="B20" s="233">
        <f t="shared" si="5"/>
        <v>105.5</v>
      </c>
      <c r="C20" s="221">
        <f t="shared" si="6"/>
        <v>61</v>
      </c>
      <c r="D20" s="118" t="s">
        <v>291</v>
      </c>
      <c r="E20" s="76" t="s">
        <v>59</v>
      </c>
      <c r="F20" s="76"/>
      <c r="G20" s="85">
        <f t="shared" si="7"/>
        <v>0.31510416666666663</v>
      </c>
      <c r="H20" s="85">
        <f t="shared" si="8"/>
        <v>0.3256944444444444</v>
      </c>
      <c r="I20" s="85">
        <f t="shared" si="9"/>
        <v>0.33779761904761907</v>
      </c>
      <c r="J20" s="85">
        <f t="shared" si="10"/>
        <v>0.3517628205128205</v>
      </c>
      <c r="K20" s="85">
        <f t="shared" si="11"/>
        <v>0.3680555555555556</v>
      </c>
      <c r="L20" s="66"/>
      <c r="M20" s="67"/>
      <c r="N20" s="67"/>
      <c r="O20" s="67"/>
    </row>
    <row r="21" spans="1:15" ht="12.75" customHeight="1">
      <c r="A21" s="221">
        <v>3.5</v>
      </c>
      <c r="B21" s="233">
        <f t="shared" si="5"/>
        <v>102</v>
      </c>
      <c r="C21" s="221">
        <f t="shared" si="6"/>
        <v>64.5</v>
      </c>
      <c r="D21" s="118" t="s">
        <v>293</v>
      </c>
      <c r="E21" s="76" t="s">
        <v>294</v>
      </c>
      <c r="F21" s="76"/>
      <c r="G21" s="85">
        <f t="shared" si="7"/>
        <v>0.32421875</v>
      </c>
      <c r="H21" s="85">
        <f t="shared" si="8"/>
        <v>0.33541666666666664</v>
      </c>
      <c r="I21" s="85">
        <f t="shared" si="9"/>
        <v>0.3482142857142857</v>
      </c>
      <c r="J21" s="85">
        <f t="shared" si="10"/>
        <v>0.3629807692307692</v>
      </c>
      <c r="K21" s="85">
        <f t="shared" si="11"/>
        <v>0.3802083333333333</v>
      </c>
      <c r="L21" s="66"/>
      <c r="M21" s="67"/>
      <c r="N21" s="67"/>
      <c r="O21" s="67"/>
    </row>
    <row r="22" spans="1:15" ht="12.75" customHeight="1">
      <c r="A22" s="221">
        <v>3.5</v>
      </c>
      <c r="B22" s="233">
        <f t="shared" si="5"/>
        <v>98.5</v>
      </c>
      <c r="C22" s="221">
        <f t="shared" si="6"/>
        <v>68</v>
      </c>
      <c r="D22" s="118" t="s">
        <v>296</v>
      </c>
      <c r="E22" s="76" t="s">
        <v>297</v>
      </c>
      <c r="F22" s="76"/>
      <c r="G22" s="85">
        <f t="shared" si="7"/>
        <v>0.3333333333333333</v>
      </c>
      <c r="H22" s="85">
        <f t="shared" si="8"/>
        <v>0.3451388888888889</v>
      </c>
      <c r="I22" s="85">
        <f t="shared" si="9"/>
        <v>0.3586309523809524</v>
      </c>
      <c r="J22" s="85">
        <f t="shared" si="10"/>
        <v>0.37419871794871795</v>
      </c>
      <c r="K22" s="85">
        <f t="shared" si="11"/>
        <v>0.3923611111111111</v>
      </c>
      <c r="L22" s="66"/>
      <c r="M22" s="67"/>
      <c r="N22" s="67"/>
      <c r="O22" s="67"/>
    </row>
    <row r="23" spans="1:15" ht="12.75" customHeight="1">
      <c r="A23" s="221">
        <v>1</v>
      </c>
      <c r="B23" s="221">
        <f t="shared" si="5"/>
        <v>97.5</v>
      </c>
      <c r="C23" s="221">
        <f t="shared" si="6"/>
        <v>69</v>
      </c>
      <c r="D23" s="118" t="s">
        <v>298</v>
      </c>
      <c r="E23" s="76" t="s">
        <v>301</v>
      </c>
      <c r="F23" s="76"/>
      <c r="G23" s="85">
        <f t="shared" si="7"/>
        <v>0.3359375</v>
      </c>
      <c r="H23" s="85">
        <f t="shared" si="8"/>
        <v>0.34791666666666665</v>
      </c>
      <c r="I23" s="85">
        <f t="shared" si="9"/>
        <v>0.36160714285714285</v>
      </c>
      <c r="J23" s="85">
        <f t="shared" si="10"/>
        <v>0.37740384615384615</v>
      </c>
      <c r="K23" s="85">
        <f t="shared" si="11"/>
        <v>0.3958333333333333</v>
      </c>
      <c r="L23" s="66"/>
      <c r="M23" s="67"/>
      <c r="N23" s="67"/>
      <c r="O23" s="67"/>
    </row>
    <row r="24" spans="1:15" ht="12.75" customHeight="1">
      <c r="A24" s="221">
        <v>2</v>
      </c>
      <c r="B24" s="221">
        <f t="shared" si="5"/>
        <v>95.5</v>
      </c>
      <c r="C24" s="221">
        <f t="shared" si="6"/>
        <v>71</v>
      </c>
      <c r="D24" s="118" t="s">
        <v>299</v>
      </c>
      <c r="E24" s="76" t="s">
        <v>301</v>
      </c>
      <c r="F24" s="76"/>
      <c r="G24" s="85">
        <f t="shared" si="7"/>
        <v>0.3411458333333333</v>
      </c>
      <c r="H24" s="85">
        <f t="shared" si="8"/>
        <v>0.3534722222222222</v>
      </c>
      <c r="I24" s="85">
        <f t="shared" si="9"/>
        <v>0.36755952380952384</v>
      </c>
      <c r="J24" s="85">
        <f t="shared" si="10"/>
        <v>0.38381410256410253</v>
      </c>
      <c r="K24" s="85">
        <f t="shared" si="11"/>
        <v>0.4027777777777778</v>
      </c>
      <c r="L24" s="66"/>
      <c r="M24" s="67"/>
      <c r="N24" s="67"/>
      <c r="O24" s="67"/>
    </row>
    <row r="25" spans="1:15" ht="12.75" customHeight="1">
      <c r="A25" s="221">
        <v>2</v>
      </c>
      <c r="B25" s="221">
        <f t="shared" si="5"/>
        <v>93.5</v>
      </c>
      <c r="C25" s="221">
        <f t="shared" si="6"/>
        <v>73</v>
      </c>
      <c r="D25" s="118" t="s">
        <v>300</v>
      </c>
      <c r="E25" s="76" t="s">
        <v>302</v>
      </c>
      <c r="F25" s="76"/>
      <c r="G25" s="85">
        <f t="shared" si="7"/>
        <v>0.34635416666666663</v>
      </c>
      <c r="H25" s="85">
        <f t="shared" si="8"/>
        <v>0.3590277777777777</v>
      </c>
      <c r="I25" s="85">
        <f t="shared" si="9"/>
        <v>0.37351190476190477</v>
      </c>
      <c r="J25" s="85">
        <f t="shared" si="10"/>
        <v>0.390224358974359</v>
      </c>
      <c r="K25" s="85">
        <f t="shared" si="11"/>
        <v>0.4097222222222222</v>
      </c>
      <c r="L25" s="49"/>
      <c r="M25" s="67"/>
      <c r="N25" s="67"/>
      <c r="O25" s="67"/>
    </row>
    <row r="26" spans="1:15" ht="12.75" customHeight="1">
      <c r="A26" s="267">
        <v>0.5</v>
      </c>
      <c r="B26" s="221">
        <f t="shared" si="5"/>
        <v>93</v>
      </c>
      <c r="C26" s="221">
        <f t="shared" si="6"/>
        <v>73.5</v>
      </c>
      <c r="D26" s="186" t="s">
        <v>303</v>
      </c>
      <c r="E26" s="199" t="s">
        <v>302</v>
      </c>
      <c r="F26" s="199">
        <v>10</v>
      </c>
      <c r="G26" s="85">
        <f aca="true" t="shared" si="12" ref="G26:G32">SUM($G$9+$O$3*C26)</f>
        <v>0.34765625</v>
      </c>
      <c r="H26" s="85">
        <f aca="true" t="shared" si="13" ref="H26:H32">SUM($H$9+$P$3*C26)</f>
        <v>0.3604166666666666</v>
      </c>
      <c r="I26" s="85">
        <f aca="true" t="shared" si="14" ref="I26:I32">SUM($I$9+$Q$3*C26)</f>
        <v>0.375</v>
      </c>
      <c r="J26" s="85">
        <f aca="true" t="shared" si="15" ref="J26:J32">SUM($J$9+$R$3*C26)</f>
        <v>0.3918269230769231</v>
      </c>
      <c r="K26" s="85">
        <f aca="true" t="shared" si="16" ref="K26:K32">SUM($K$9+$S$3*C26)</f>
        <v>0.4114583333333333</v>
      </c>
      <c r="L26" s="49"/>
      <c r="M26" s="67"/>
      <c r="N26" s="67"/>
      <c r="O26" s="67"/>
    </row>
    <row r="27" spans="1:15" ht="12.75" customHeight="1">
      <c r="A27" s="267">
        <v>5</v>
      </c>
      <c r="B27" s="221">
        <f t="shared" si="5"/>
        <v>88</v>
      </c>
      <c r="C27" s="221">
        <f t="shared" si="6"/>
        <v>78.5</v>
      </c>
      <c r="D27" s="186" t="s">
        <v>304</v>
      </c>
      <c r="E27" s="199" t="s">
        <v>302</v>
      </c>
      <c r="F27" s="199"/>
      <c r="G27" s="85">
        <f t="shared" si="12"/>
        <v>0.3606770833333333</v>
      </c>
      <c r="H27" s="85">
        <f t="shared" si="13"/>
        <v>0.37430555555555556</v>
      </c>
      <c r="I27" s="85">
        <f t="shared" si="14"/>
        <v>0.38988095238095233</v>
      </c>
      <c r="J27" s="85">
        <f t="shared" si="15"/>
        <v>0.4078525641025641</v>
      </c>
      <c r="K27" s="85">
        <f t="shared" si="16"/>
        <v>0.4288194444444444</v>
      </c>
      <c r="L27" s="49"/>
      <c r="M27" s="67"/>
      <c r="N27" s="67"/>
      <c r="O27" s="67"/>
    </row>
    <row r="28" spans="1:15" ht="12.75" customHeight="1">
      <c r="A28" s="267">
        <v>5.5</v>
      </c>
      <c r="B28" s="221">
        <f t="shared" si="5"/>
        <v>82.5</v>
      </c>
      <c r="C28" s="221">
        <f t="shared" si="6"/>
        <v>84</v>
      </c>
      <c r="D28" s="183" t="s">
        <v>426</v>
      </c>
      <c r="E28" s="199" t="s">
        <v>305</v>
      </c>
      <c r="F28" s="199"/>
      <c r="G28" s="85">
        <f t="shared" si="12"/>
        <v>0.375</v>
      </c>
      <c r="H28" s="85">
        <f t="shared" si="13"/>
        <v>0.3895833333333333</v>
      </c>
      <c r="I28" s="85">
        <f t="shared" si="14"/>
        <v>0.40625</v>
      </c>
      <c r="J28" s="85">
        <f t="shared" si="15"/>
        <v>0.4254807692307692</v>
      </c>
      <c r="K28" s="85">
        <f t="shared" si="16"/>
        <v>0.44791666666666663</v>
      </c>
      <c r="L28" s="49"/>
      <c r="M28" s="67"/>
      <c r="N28" s="67"/>
      <c r="O28" s="67"/>
    </row>
    <row r="29" spans="1:15" ht="12.75" customHeight="1">
      <c r="A29" s="267">
        <v>1.5</v>
      </c>
      <c r="B29" s="221">
        <f t="shared" si="5"/>
        <v>81</v>
      </c>
      <c r="C29" s="221">
        <f t="shared" si="6"/>
        <v>85.5</v>
      </c>
      <c r="D29" s="188" t="s">
        <v>594</v>
      </c>
      <c r="E29" s="199" t="s">
        <v>305</v>
      </c>
      <c r="F29" s="199">
        <v>20</v>
      </c>
      <c r="G29" s="85">
        <f t="shared" si="12"/>
        <v>0.37890625</v>
      </c>
      <c r="H29" s="85">
        <f t="shared" si="13"/>
        <v>0.39374999999999993</v>
      </c>
      <c r="I29" s="85">
        <f t="shared" si="14"/>
        <v>0.4107142857142857</v>
      </c>
      <c r="J29" s="85">
        <f t="shared" si="15"/>
        <v>0.4302884615384615</v>
      </c>
      <c r="K29" s="85">
        <f t="shared" si="16"/>
        <v>0.453125</v>
      </c>
      <c r="L29" s="49"/>
      <c r="M29" s="67"/>
      <c r="N29" s="67"/>
      <c r="O29" s="67"/>
    </row>
    <row r="30" spans="1:15" ht="12.75" customHeight="1">
      <c r="A30" s="267">
        <v>5</v>
      </c>
      <c r="B30" s="221">
        <f t="shared" si="5"/>
        <v>76</v>
      </c>
      <c r="C30" s="221">
        <f t="shared" si="6"/>
        <v>90.5</v>
      </c>
      <c r="D30" s="184" t="s">
        <v>306</v>
      </c>
      <c r="E30" s="199" t="s">
        <v>307</v>
      </c>
      <c r="F30" s="199">
        <v>40</v>
      </c>
      <c r="G30" s="85">
        <f t="shared" si="12"/>
        <v>0.3919270833333333</v>
      </c>
      <c r="H30" s="85">
        <f t="shared" si="13"/>
        <v>0.4076388888888889</v>
      </c>
      <c r="I30" s="85">
        <f t="shared" si="14"/>
        <v>0.4255952380952381</v>
      </c>
      <c r="J30" s="85">
        <f t="shared" si="15"/>
        <v>0.44631410256410253</v>
      </c>
      <c r="K30" s="85">
        <f t="shared" si="16"/>
        <v>0.4704861111111111</v>
      </c>
      <c r="L30" s="49"/>
      <c r="M30" s="67"/>
      <c r="N30" s="67"/>
      <c r="O30" s="67"/>
    </row>
    <row r="31" spans="1:15" ht="12.75" customHeight="1">
      <c r="A31" s="267">
        <v>7</v>
      </c>
      <c r="B31" s="221">
        <f t="shared" si="5"/>
        <v>69</v>
      </c>
      <c r="C31" s="221">
        <f t="shared" si="6"/>
        <v>97.5</v>
      </c>
      <c r="D31" s="188" t="s">
        <v>316</v>
      </c>
      <c r="E31" s="199"/>
      <c r="F31" s="199">
        <v>17</v>
      </c>
      <c r="G31" s="85">
        <f t="shared" si="12"/>
        <v>0.41015625</v>
      </c>
      <c r="H31" s="85">
        <f t="shared" si="13"/>
        <v>0.4270833333333333</v>
      </c>
      <c r="I31" s="85">
        <f t="shared" si="14"/>
        <v>0.4464285714285714</v>
      </c>
      <c r="J31" s="85">
        <f t="shared" si="15"/>
        <v>0.46875</v>
      </c>
      <c r="K31" s="85">
        <f t="shared" si="16"/>
        <v>0.49479166666666663</v>
      </c>
      <c r="L31" s="49"/>
      <c r="M31" s="67"/>
      <c r="N31" s="67"/>
      <c r="O31" s="67"/>
    </row>
    <row r="32" spans="1:15" ht="12.75" customHeight="1">
      <c r="A32" s="221">
        <v>12</v>
      </c>
      <c r="B32" s="221">
        <f t="shared" si="5"/>
        <v>57</v>
      </c>
      <c r="C32" s="221">
        <f t="shared" si="6"/>
        <v>109.5</v>
      </c>
      <c r="D32" s="185" t="s">
        <v>308</v>
      </c>
      <c r="E32" s="199" t="s">
        <v>258</v>
      </c>
      <c r="F32" s="199">
        <v>6</v>
      </c>
      <c r="G32" s="85">
        <f t="shared" si="12"/>
        <v>0.44140625</v>
      </c>
      <c r="H32" s="85">
        <f t="shared" si="13"/>
        <v>0.46041666666666664</v>
      </c>
      <c r="I32" s="85">
        <f t="shared" si="14"/>
        <v>0.48214285714285715</v>
      </c>
      <c r="J32" s="85">
        <f t="shared" si="15"/>
        <v>0.5072115384615384</v>
      </c>
      <c r="K32" s="85">
        <f t="shared" si="16"/>
        <v>0.5364583333333333</v>
      </c>
      <c r="L32" s="49"/>
      <c r="M32" s="67"/>
      <c r="N32" s="67"/>
      <c r="O32" s="67"/>
    </row>
    <row r="33" spans="1:15" ht="12.75" customHeight="1">
      <c r="A33" s="221"/>
      <c r="B33" s="221"/>
      <c r="C33" s="221"/>
      <c r="D33" s="245" t="s">
        <v>61</v>
      </c>
      <c r="E33" s="76"/>
      <c r="F33" s="76"/>
      <c r="G33" s="76"/>
      <c r="H33" s="76"/>
      <c r="I33" s="76"/>
      <c r="J33" s="76"/>
      <c r="K33" s="115"/>
      <c r="L33" s="64"/>
      <c r="M33" s="67"/>
      <c r="N33" s="67"/>
      <c r="O33" s="67"/>
    </row>
    <row r="34" spans="1:15" ht="12.75" customHeight="1">
      <c r="A34" s="221">
        <v>0</v>
      </c>
      <c r="B34" s="221">
        <f>B32</f>
        <v>57</v>
      </c>
      <c r="C34" s="221">
        <f>C32</f>
        <v>109.5</v>
      </c>
      <c r="D34" s="185" t="s">
        <v>308</v>
      </c>
      <c r="E34" s="199" t="s">
        <v>698</v>
      </c>
      <c r="F34" s="199">
        <v>6</v>
      </c>
      <c r="G34" s="78">
        <f>$L$6</f>
        <v>0.5104166666666666</v>
      </c>
      <c r="H34" s="78">
        <f>$L$6</f>
        <v>0.5104166666666666</v>
      </c>
      <c r="I34" s="78">
        <f>$L$6</f>
        <v>0.5104166666666666</v>
      </c>
      <c r="J34" s="78">
        <f>$M$6</f>
        <v>0.5104166666666666</v>
      </c>
      <c r="K34" s="78">
        <f>$M$6</f>
        <v>0.5104166666666666</v>
      </c>
      <c r="L34" s="49">
        <f>A34</f>
        <v>0</v>
      </c>
      <c r="M34" s="67"/>
      <c r="N34" s="67"/>
      <c r="O34" s="67"/>
    </row>
    <row r="35" spans="1:15" ht="12.75" customHeight="1">
      <c r="A35" s="221">
        <v>5</v>
      </c>
      <c r="B35" s="221">
        <f>B34-A35</f>
        <v>52</v>
      </c>
      <c r="C35" s="221">
        <f>C34+A35</f>
        <v>114.5</v>
      </c>
      <c r="D35" s="184" t="s">
        <v>699</v>
      </c>
      <c r="E35" s="199" t="s">
        <v>258</v>
      </c>
      <c r="F35" s="199"/>
      <c r="G35" s="85">
        <f>SUM($G$34+$O$3*L35)</f>
        <v>0.5234375</v>
      </c>
      <c r="H35" s="85">
        <f>SUM($H$34+$P$3*L35)</f>
        <v>0.5243055555555555</v>
      </c>
      <c r="I35" s="85">
        <f>SUM($I$34+$Q$3*L35)</f>
        <v>0.525297619047619</v>
      </c>
      <c r="J35" s="85">
        <f>SUM($J$34+$R$3*L35)</f>
        <v>0.5264423076923077</v>
      </c>
      <c r="K35" s="85">
        <f>SUM($K$34+$S$3*L35)</f>
        <v>0.5277777777777778</v>
      </c>
      <c r="L35" s="49">
        <f>L34+A35</f>
        <v>5</v>
      </c>
      <c r="M35" s="67"/>
      <c r="N35" s="67"/>
      <c r="O35" s="67"/>
    </row>
    <row r="36" spans="1:15" ht="12.75" customHeight="1">
      <c r="A36" s="267">
        <v>8</v>
      </c>
      <c r="B36" s="221">
        <f aca="true" t="shared" si="17" ref="B36:B43">B35-A36</f>
        <v>44</v>
      </c>
      <c r="C36" s="221">
        <f aca="true" t="shared" si="18" ref="C36:C43">C35+A36</f>
        <v>122.5</v>
      </c>
      <c r="D36" s="188" t="s">
        <v>317</v>
      </c>
      <c r="E36" s="199" t="s">
        <v>309</v>
      </c>
      <c r="F36" s="199"/>
      <c r="G36" s="85">
        <f aca="true" t="shared" si="19" ref="G36:G42">SUM($G$34+$O$3*L36)</f>
        <v>0.5442708333333333</v>
      </c>
      <c r="H36" s="85">
        <f aca="true" t="shared" si="20" ref="H36:H42">SUM($H$34+$P$3*L36)</f>
        <v>0.5465277777777777</v>
      </c>
      <c r="I36" s="85">
        <f aca="true" t="shared" si="21" ref="I36:I42">SUM($I$34+$Q$3*L36)</f>
        <v>0.5491071428571428</v>
      </c>
      <c r="J36" s="85">
        <f aca="true" t="shared" si="22" ref="J36:J42">SUM($J$34+$R$3*L36)</f>
        <v>0.5520833333333333</v>
      </c>
      <c r="K36" s="85">
        <f aca="true" t="shared" si="23" ref="K36:K42">SUM($K$34+$S$3*L36)</f>
        <v>0.5555555555555555</v>
      </c>
      <c r="L36" s="49">
        <f aca="true" t="shared" si="24" ref="L36:L43">L35+A36</f>
        <v>13</v>
      </c>
      <c r="M36" s="67"/>
      <c r="N36" s="67"/>
      <c r="O36" s="67"/>
    </row>
    <row r="37" spans="1:15" ht="12.75" customHeight="1">
      <c r="A37" s="267">
        <v>5.5</v>
      </c>
      <c r="B37" s="221">
        <f t="shared" si="17"/>
        <v>38.5</v>
      </c>
      <c r="C37" s="221">
        <f t="shared" si="18"/>
        <v>128</v>
      </c>
      <c r="D37" s="188" t="s">
        <v>310</v>
      </c>
      <c r="E37" s="199" t="s">
        <v>309</v>
      </c>
      <c r="F37" s="199"/>
      <c r="G37" s="85">
        <f t="shared" si="19"/>
        <v>0.55859375</v>
      </c>
      <c r="H37" s="85">
        <f t="shared" si="20"/>
        <v>0.5618055555555556</v>
      </c>
      <c r="I37" s="85">
        <f t="shared" si="21"/>
        <v>0.5654761904761905</v>
      </c>
      <c r="J37" s="85">
        <f t="shared" si="22"/>
        <v>0.5697115384615384</v>
      </c>
      <c r="K37" s="85">
        <f t="shared" si="23"/>
        <v>0.5746527777777777</v>
      </c>
      <c r="L37" s="49">
        <f t="shared" si="24"/>
        <v>18.5</v>
      </c>
      <c r="M37" s="67"/>
      <c r="N37" s="67"/>
      <c r="O37" s="67"/>
    </row>
    <row r="38" spans="1:15" ht="12.75" customHeight="1">
      <c r="A38" s="267">
        <v>5</v>
      </c>
      <c r="B38" s="221">
        <f t="shared" si="17"/>
        <v>33.5</v>
      </c>
      <c r="C38" s="221">
        <f t="shared" si="18"/>
        <v>133</v>
      </c>
      <c r="D38" s="188" t="s">
        <v>311</v>
      </c>
      <c r="E38" s="199" t="s">
        <v>309</v>
      </c>
      <c r="F38" s="199">
        <v>153</v>
      </c>
      <c r="G38" s="85">
        <f t="shared" si="19"/>
        <v>0.5716145833333333</v>
      </c>
      <c r="H38" s="85">
        <f t="shared" si="20"/>
        <v>0.5756944444444444</v>
      </c>
      <c r="I38" s="85">
        <f t="shared" si="21"/>
        <v>0.5803571428571428</v>
      </c>
      <c r="J38" s="85">
        <f t="shared" si="22"/>
        <v>0.5857371794871794</v>
      </c>
      <c r="K38" s="85">
        <f t="shared" si="23"/>
        <v>0.5920138888888888</v>
      </c>
      <c r="L38" s="49">
        <f t="shared" si="24"/>
        <v>23.5</v>
      </c>
      <c r="M38" s="67"/>
      <c r="N38" s="67"/>
      <c r="O38" s="67"/>
    </row>
    <row r="39" spans="1:15" ht="12.75" customHeight="1">
      <c r="A39" s="267">
        <v>6</v>
      </c>
      <c r="B39" s="221">
        <f t="shared" si="17"/>
        <v>27.5</v>
      </c>
      <c r="C39" s="221">
        <f t="shared" si="18"/>
        <v>139</v>
      </c>
      <c r="D39" s="188" t="s">
        <v>318</v>
      </c>
      <c r="E39" s="199" t="s">
        <v>312</v>
      </c>
      <c r="F39" s="199"/>
      <c r="G39" s="85">
        <f t="shared" si="19"/>
        <v>0.5872395833333333</v>
      </c>
      <c r="H39" s="85">
        <f t="shared" si="20"/>
        <v>0.5923611111111111</v>
      </c>
      <c r="I39" s="85">
        <f t="shared" si="21"/>
        <v>0.5982142857142857</v>
      </c>
      <c r="J39" s="85">
        <f t="shared" si="22"/>
        <v>0.6049679487179487</v>
      </c>
      <c r="K39" s="85">
        <f t="shared" si="23"/>
        <v>0.6128472222222222</v>
      </c>
      <c r="L39" s="49">
        <f t="shared" si="24"/>
        <v>29.5</v>
      </c>
      <c r="M39" s="67"/>
      <c r="N39" s="67"/>
      <c r="O39" s="67"/>
    </row>
    <row r="40" spans="1:15" ht="12.75" customHeight="1">
      <c r="A40" s="267">
        <v>2</v>
      </c>
      <c r="B40" s="221">
        <f t="shared" si="17"/>
        <v>25.5</v>
      </c>
      <c r="C40" s="221">
        <f t="shared" si="18"/>
        <v>141</v>
      </c>
      <c r="D40" s="249" t="s">
        <v>313</v>
      </c>
      <c r="E40" s="199" t="s">
        <v>59</v>
      </c>
      <c r="F40" s="199">
        <v>87</v>
      </c>
      <c r="G40" s="85">
        <f t="shared" si="19"/>
        <v>0.5924479166666666</v>
      </c>
      <c r="H40" s="85">
        <f t="shared" si="20"/>
        <v>0.5979166666666667</v>
      </c>
      <c r="I40" s="85">
        <f t="shared" si="21"/>
        <v>0.6041666666666666</v>
      </c>
      <c r="J40" s="85">
        <f t="shared" si="22"/>
        <v>0.6113782051282051</v>
      </c>
      <c r="K40" s="85">
        <f t="shared" si="23"/>
        <v>0.6197916666666666</v>
      </c>
      <c r="L40" s="49">
        <f t="shared" si="24"/>
        <v>31.5</v>
      </c>
      <c r="M40" s="67"/>
      <c r="N40" s="67"/>
      <c r="O40" s="67"/>
    </row>
    <row r="41" spans="1:15" ht="12.75" customHeight="1">
      <c r="A41" s="267">
        <v>13.5</v>
      </c>
      <c r="B41" s="221">
        <f t="shared" si="17"/>
        <v>12</v>
      </c>
      <c r="C41" s="221">
        <f t="shared" si="18"/>
        <v>154.5</v>
      </c>
      <c r="D41" s="249" t="s">
        <v>314</v>
      </c>
      <c r="E41" s="199" t="s">
        <v>315</v>
      </c>
      <c r="F41" s="199">
        <v>169</v>
      </c>
      <c r="G41" s="85">
        <f t="shared" si="19"/>
        <v>0.6276041666666666</v>
      </c>
      <c r="H41" s="85">
        <f t="shared" si="20"/>
        <v>0.6354166666666666</v>
      </c>
      <c r="I41" s="85">
        <f t="shared" si="21"/>
        <v>0.644345238095238</v>
      </c>
      <c r="J41" s="85">
        <f t="shared" si="22"/>
        <v>0.6546474358974359</v>
      </c>
      <c r="K41" s="85">
        <f t="shared" si="23"/>
        <v>0.6666666666666666</v>
      </c>
      <c r="L41" s="49">
        <f t="shared" si="24"/>
        <v>45</v>
      </c>
      <c r="M41" s="67"/>
      <c r="N41" s="67"/>
      <c r="O41" s="67"/>
    </row>
    <row r="42" spans="1:15" ht="12.75" customHeight="1">
      <c r="A42" s="267">
        <v>3</v>
      </c>
      <c r="B42" s="221">
        <f t="shared" si="17"/>
        <v>9</v>
      </c>
      <c r="C42" s="221">
        <f t="shared" si="18"/>
        <v>157.5</v>
      </c>
      <c r="D42" s="249" t="s">
        <v>625</v>
      </c>
      <c r="E42" s="199" t="s">
        <v>315</v>
      </c>
      <c r="F42" s="199"/>
      <c r="G42" s="85">
        <f t="shared" si="19"/>
        <v>0.6354166666666666</v>
      </c>
      <c r="H42" s="85">
        <f t="shared" si="20"/>
        <v>0.6437499999999999</v>
      </c>
      <c r="I42" s="85">
        <f t="shared" si="21"/>
        <v>0.6532738095238095</v>
      </c>
      <c r="J42" s="85">
        <f t="shared" si="22"/>
        <v>0.6642628205128205</v>
      </c>
      <c r="K42" s="85">
        <f t="shared" si="23"/>
        <v>0.6770833333333333</v>
      </c>
      <c r="L42" s="49">
        <f t="shared" si="24"/>
        <v>48</v>
      </c>
      <c r="M42" s="67"/>
      <c r="N42" s="67"/>
      <c r="O42" s="67"/>
    </row>
    <row r="43" spans="1:15" ht="12.75" customHeight="1">
      <c r="A43" s="267">
        <v>9</v>
      </c>
      <c r="B43" s="221">
        <f t="shared" si="17"/>
        <v>0</v>
      </c>
      <c r="C43" s="221">
        <f t="shared" si="18"/>
        <v>166.5</v>
      </c>
      <c r="D43" s="185" t="s">
        <v>10</v>
      </c>
      <c r="E43" s="199"/>
      <c r="F43" s="200">
        <v>108</v>
      </c>
      <c r="G43" s="85">
        <f>SUM($G$34+$O$3*L43)</f>
        <v>0.6588541666666666</v>
      </c>
      <c r="H43" s="85">
        <f>SUM($H$34+$P$3*L43)</f>
        <v>0.66875</v>
      </c>
      <c r="I43" s="85">
        <f>SUM($I$34+$Q$3*L43)</f>
        <v>0.6800595238095237</v>
      </c>
      <c r="J43" s="85">
        <f>SUM($J$34+$R$3*L43)</f>
        <v>0.6931089743589743</v>
      </c>
      <c r="K43" s="85">
        <f>SUM($K$34+$S$3*L43)</f>
        <v>0.7083333333333333</v>
      </c>
      <c r="L43" s="49">
        <f t="shared" si="24"/>
        <v>57</v>
      </c>
      <c r="M43" s="67"/>
      <c r="N43" s="67"/>
      <c r="O43" s="67"/>
    </row>
    <row r="44" spans="1:13" ht="12.75" customHeight="1">
      <c r="A44" s="221"/>
      <c r="B44" s="221"/>
      <c r="C44" s="221"/>
      <c r="D44" s="118"/>
      <c r="E44" s="76"/>
      <c r="F44" s="116"/>
      <c r="G44" s="116"/>
      <c r="H44" s="85"/>
      <c r="I44" s="85"/>
      <c r="J44" s="85"/>
      <c r="K44" s="85"/>
      <c r="L44" s="49"/>
      <c r="M44" s="67"/>
    </row>
    <row r="45" spans="1:13" ht="12.75" customHeight="1">
      <c r="A45" s="221"/>
      <c r="B45" s="233"/>
      <c r="C45" s="221"/>
      <c r="D45" s="118"/>
      <c r="E45" s="76"/>
      <c r="F45" s="117"/>
      <c r="G45" s="117"/>
      <c r="H45" s="85"/>
      <c r="I45" s="85"/>
      <c r="J45" s="85"/>
      <c r="K45" s="85"/>
      <c r="L45" s="49"/>
      <c r="M45" s="67"/>
    </row>
    <row r="46" spans="1:13" ht="12.75" customHeight="1">
      <c r="A46" s="221"/>
      <c r="B46" s="233"/>
      <c r="C46" s="221"/>
      <c r="D46" s="162"/>
      <c r="E46" s="76"/>
      <c r="F46" s="116"/>
      <c r="G46" s="116"/>
      <c r="H46" s="85"/>
      <c r="I46" s="85"/>
      <c r="J46" s="85"/>
      <c r="K46" s="85"/>
      <c r="L46" s="49"/>
      <c r="M46" s="67"/>
    </row>
    <row r="47" spans="1:13" ht="12.75" customHeight="1">
      <c r="A47" s="221"/>
      <c r="B47" s="233"/>
      <c r="C47" s="221"/>
      <c r="D47" s="118"/>
      <c r="E47" s="76"/>
      <c r="F47" s="76"/>
      <c r="G47" s="76"/>
      <c r="H47" s="76"/>
      <c r="I47" s="76"/>
      <c r="J47" s="76"/>
      <c r="K47" s="115"/>
      <c r="L47" s="49"/>
      <c r="M47" s="67"/>
    </row>
    <row r="48" spans="1:13" ht="12.75" customHeight="1">
      <c r="A48" s="221"/>
      <c r="B48" s="233"/>
      <c r="C48" s="221"/>
      <c r="D48" s="162"/>
      <c r="E48" s="76"/>
      <c r="F48" s="76"/>
      <c r="G48" s="76"/>
      <c r="H48" s="76"/>
      <c r="I48" s="76"/>
      <c r="J48" s="76"/>
      <c r="K48" s="115"/>
      <c r="L48" s="49"/>
      <c r="M48" s="67"/>
    </row>
    <row r="49" spans="1:13" ht="12.75" customHeight="1">
      <c r="A49" s="221"/>
      <c r="B49" s="233"/>
      <c r="C49" s="221"/>
      <c r="D49" s="118"/>
      <c r="E49" s="76"/>
      <c r="F49" s="76"/>
      <c r="G49" s="76"/>
      <c r="H49" s="76"/>
      <c r="I49" s="76"/>
      <c r="J49" s="76"/>
      <c r="K49" s="115"/>
      <c r="L49" s="49"/>
      <c r="M49" s="119"/>
    </row>
    <row r="50" spans="1:13" ht="12.75" customHeight="1">
      <c r="A50" s="221"/>
      <c r="B50" s="233"/>
      <c r="C50" s="221"/>
      <c r="D50" s="118"/>
      <c r="E50" s="76"/>
      <c r="F50" s="76"/>
      <c r="G50" s="76"/>
      <c r="H50" s="76"/>
      <c r="I50" s="76"/>
      <c r="J50" s="76"/>
      <c r="K50" s="115"/>
      <c r="L50" s="49"/>
      <c r="M50" s="119"/>
    </row>
    <row r="51" spans="1:13" ht="12.75" customHeight="1">
      <c r="A51" s="221"/>
      <c r="B51" s="233"/>
      <c r="C51" s="221"/>
      <c r="D51" s="118"/>
      <c r="E51" s="76"/>
      <c r="F51" s="76"/>
      <c r="G51" s="76"/>
      <c r="H51" s="76"/>
      <c r="I51" s="76"/>
      <c r="J51" s="76"/>
      <c r="K51" s="115"/>
      <c r="L51" s="49"/>
      <c r="M51" s="119"/>
    </row>
    <row r="52" spans="1:13" ht="12.75" customHeight="1">
      <c r="A52" s="221"/>
      <c r="B52" s="233"/>
      <c r="C52" s="221"/>
      <c r="D52" s="118"/>
      <c r="E52" s="76"/>
      <c r="F52" s="76"/>
      <c r="G52" s="76"/>
      <c r="H52" s="76"/>
      <c r="I52" s="76"/>
      <c r="J52" s="76"/>
      <c r="K52" s="115"/>
      <c r="L52" s="49"/>
      <c r="M52" s="119"/>
    </row>
    <row r="53" spans="1:13" ht="12.75" customHeight="1">
      <c r="A53" s="221"/>
      <c r="B53" s="233"/>
      <c r="C53" s="221"/>
      <c r="D53" s="118"/>
      <c r="E53" s="76"/>
      <c r="F53" s="76"/>
      <c r="G53" s="76"/>
      <c r="H53" s="76"/>
      <c r="I53" s="76"/>
      <c r="J53" s="76"/>
      <c r="K53" s="115"/>
      <c r="L53" s="49"/>
      <c r="M53" s="119"/>
    </row>
    <row r="54" spans="1:13" ht="12.75" customHeight="1">
      <c r="A54" s="221"/>
      <c r="B54" s="233"/>
      <c r="C54" s="221"/>
      <c r="D54" s="118"/>
      <c r="E54" s="76"/>
      <c r="F54" s="76"/>
      <c r="G54" s="76"/>
      <c r="H54" s="76"/>
      <c r="I54" s="76"/>
      <c r="J54" s="76"/>
      <c r="K54" s="115"/>
      <c r="L54" s="49"/>
      <c r="M54" s="119"/>
    </row>
    <row r="55" spans="1:13" ht="12.75" customHeight="1">
      <c r="A55" s="221"/>
      <c r="B55" s="233"/>
      <c r="C55" s="221"/>
      <c r="D55" s="118"/>
      <c r="E55" s="76"/>
      <c r="F55" s="76"/>
      <c r="G55" s="76"/>
      <c r="H55" s="76"/>
      <c r="I55" s="76"/>
      <c r="J55" s="76"/>
      <c r="K55" s="115"/>
      <c r="L55" s="49"/>
      <c r="M55" s="119"/>
    </row>
    <row r="56" spans="1:13" ht="12.75" customHeight="1">
      <c r="A56" s="221"/>
      <c r="B56" s="233"/>
      <c r="C56" s="221"/>
      <c r="D56" s="118"/>
      <c r="E56" s="76"/>
      <c r="F56" s="76"/>
      <c r="G56" s="76"/>
      <c r="H56" s="76"/>
      <c r="I56" s="76"/>
      <c r="J56" s="76"/>
      <c r="K56" s="115"/>
      <c r="L56" s="49"/>
      <c r="M56" s="119"/>
    </row>
    <row r="57" spans="1:13" ht="12.75" customHeight="1">
      <c r="A57" s="221"/>
      <c r="B57" s="233"/>
      <c r="C57" s="221"/>
      <c r="D57" s="118"/>
      <c r="E57" s="76"/>
      <c r="F57" s="76"/>
      <c r="G57" s="76"/>
      <c r="H57" s="76"/>
      <c r="I57" s="76"/>
      <c r="J57" s="76"/>
      <c r="K57" s="115"/>
      <c r="L57" s="49"/>
      <c r="M57" s="119"/>
    </row>
    <row r="58" spans="1:13" ht="12.75" customHeight="1">
      <c r="A58" s="221"/>
      <c r="B58" s="233"/>
      <c r="C58" s="221"/>
      <c r="D58" s="118"/>
      <c r="E58" s="76"/>
      <c r="F58" s="76"/>
      <c r="G58" s="76"/>
      <c r="H58" s="76"/>
      <c r="I58" s="76"/>
      <c r="J58" s="76"/>
      <c r="K58" s="115"/>
      <c r="L58" s="49"/>
      <c r="M58" s="119"/>
    </row>
    <row r="59" spans="1:13" ht="12.75" customHeight="1">
      <c r="A59" s="221"/>
      <c r="B59" s="233"/>
      <c r="C59" s="221"/>
      <c r="D59" s="118"/>
      <c r="E59" s="76"/>
      <c r="F59" s="76"/>
      <c r="G59" s="76"/>
      <c r="H59" s="76"/>
      <c r="I59" s="76"/>
      <c r="J59" s="76"/>
      <c r="K59" s="115"/>
      <c r="L59" s="49"/>
      <c r="M59" s="119"/>
    </row>
    <row r="60" spans="2:12" ht="12.75" customHeight="1">
      <c r="B60" s="203"/>
      <c r="C60" s="222"/>
      <c r="D60" s="87"/>
      <c r="E60" s="57"/>
      <c r="F60" s="57"/>
      <c r="G60" s="57"/>
      <c r="H60" s="86"/>
      <c r="I60" s="86"/>
      <c r="J60" s="86"/>
      <c r="K60" s="65"/>
      <c r="L60" s="49"/>
    </row>
    <row r="61" spans="2:12" ht="12.75" customHeight="1">
      <c r="B61" s="222"/>
      <c r="C61" s="203"/>
      <c r="D61" s="64"/>
      <c r="E61" s="57"/>
      <c r="F61" s="57"/>
      <c r="G61" s="57"/>
      <c r="H61" s="86"/>
      <c r="I61" s="86"/>
      <c r="J61" s="86"/>
      <c r="K61" s="65"/>
      <c r="L61" s="49"/>
    </row>
    <row r="62" spans="1:12" ht="12.75" customHeight="1">
      <c r="A62" s="206"/>
      <c r="B62" s="203"/>
      <c r="C62" s="203"/>
      <c r="D62" s="64"/>
      <c r="E62" s="57"/>
      <c r="F62" s="57"/>
      <c r="G62" s="57"/>
      <c r="H62" s="86"/>
      <c r="I62" s="86"/>
      <c r="J62" s="86"/>
      <c r="K62" s="65"/>
      <c r="L62" s="49"/>
    </row>
    <row r="63" spans="1:12" ht="12.75" customHeight="1">
      <c r="A63" s="206"/>
      <c r="B63" s="203"/>
      <c r="C63" s="203"/>
      <c r="D63" s="64"/>
      <c r="E63" s="57"/>
      <c r="F63" s="57"/>
      <c r="G63" s="57"/>
      <c r="H63" s="86"/>
      <c r="I63" s="86"/>
      <c r="J63" s="86"/>
      <c r="K63" s="65"/>
      <c r="L63" s="49"/>
    </row>
    <row r="64" spans="1:12" ht="12.75" customHeight="1">
      <c r="A64" s="206"/>
      <c r="B64" s="203"/>
      <c r="C64" s="203"/>
      <c r="D64" s="64"/>
      <c r="E64" s="57"/>
      <c r="F64" s="57"/>
      <c r="G64" s="57"/>
      <c r="H64" s="86"/>
      <c r="I64" s="86"/>
      <c r="J64" s="86"/>
      <c r="K64" s="65"/>
      <c r="L64" s="49"/>
    </row>
    <row r="65" spans="1:12" ht="12.75" customHeight="1">
      <c r="A65" s="206"/>
      <c r="B65" s="203"/>
      <c r="C65" s="203"/>
      <c r="D65" s="64"/>
      <c r="E65" s="57"/>
      <c r="F65" s="57"/>
      <c r="G65" s="57"/>
      <c r="H65" s="86"/>
      <c r="I65" s="86"/>
      <c r="J65" s="86"/>
      <c r="K65" s="65"/>
      <c r="L65" s="49"/>
    </row>
    <row r="66" spans="2:12" ht="12.75" customHeight="1">
      <c r="B66" s="222"/>
      <c r="C66" s="222"/>
      <c r="D66" s="87"/>
      <c r="E66" s="59"/>
      <c r="F66" s="59"/>
      <c r="G66" s="59"/>
      <c r="H66" s="86"/>
      <c r="I66" s="86"/>
      <c r="J66" s="86"/>
      <c r="K66" s="65"/>
      <c r="L66" s="49"/>
    </row>
    <row r="67" spans="2:12" ht="12.75" customHeight="1">
      <c r="B67" s="203"/>
      <c r="C67" s="222"/>
      <c r="D67" s="64"/>
      <c r="E67" s="59"/>
      <c r="F67" s="59"/>
      <c r="G67" s="59"/>
      <c r="H67" s="86"/>
      <c r="I67" s="86"/>
      <c r="J67" s="86"/>
      <c r="K67" s="65"/>
      <c r="L67" s="49"/>
    </row>
    <row r="68" spans="2:12" ht="12.75" customHeight="1">
      <c r="B68" s="203"/>
      <c r="C68" s="222"/>
      <c r="D68" s="64"/>
      <c r="E68" s="57"/>
      <c r="F68" s="57"/>
      <c r="G68" s="57"/>
      <c r="H68" s="86"/>
      <c r="I68" s="86"/>
      <c r="J68" s="86"/>
      <c r="K68" s="65"/>
      <c r="L68" s="49"/>
    </row>
    <row r="69" spans="2:12" ht="12.75" customHeight="1">
      <c r="B69" s="222"/>
      <c r="C69" s="222"/>
      <c r="D69" s="88"/>
      <c r="E69" s="57"/>
      <c r="F69" s="57"/>
      <c r="G69" s="57"/>
      <c r="H69" s="86"/>
      <c r="I69" s="86"/>
      <c r="J69" s="86"/>
      <c r="K69" s="65"/>
      <c r="L69" s="49"/>
    </row>
    <row r="70" spans="2:12" ht="12.75" customHeight="1">
      <c r="B70" s="203"/>
      <c r="C70" s="224"/>
      <c r="D70" s="93"/>
      <c r="E70" s="57"/>
      <c r="F70" s="57"/>
      <c r="G70" s="57"/>
      <c r="H70" s="102"/>
      <c r="I70" s="102"/>
      <c r="J70" s="102"/>
      <c r="L70" s="49"/>
    </row>
    <row r="71" spans="2:12" ht="12.75" customHeight="1">
      <c r="B71" s="224"/>
      <c r="C71" s="224"/>
      <c r="D71" s="93"/>
      <c r="E71" s="57"/>
      <c r="F71" s="57"/>
      <c r="G71" s="57"/>
      <c r="H71" s="102"/>
      <c r="I71" s="102"/>
      <c r="J71" s="102"/>
      <c r="L71" s="49"/>
    </row>
    <row r="72" spans="2:12" ht="12.75" customHeight="1">
      <c r="B72" s="203"/>
      <c r="C72" s="224"/>
      <c r="D72" s="93"/>
      <c r="E72" s="57"/>
      <c r="F72" s="57"/>
      <c r="G72" s="57"/>
      <c r="H72" s="102"/>
      <c r="I72" s="102"/>
      <c r="J72" s="102"/>
      <c r="L72" s="49"/>
    </row>
    <row r="73" spans="2:12" ht="12.75" customHeight="1">
      <c r="B73" s="224"/>
      <c r="C73" s="224"/>
      <c r="D73" s="93"/>
      <c r="E73" s="57"/>
      <c r="F73" s="57"/>
      <c r="G73" s="57"/>
      <c r="H73" s="102"/>
      <c r="I73" s="102"/>
      <c r="J73" s="102"/>
      <c r="L73" s="49"/>
    </row>
    <row r="74" spans="2:12" ht="12.75" customHeight="1">
      <c r="B74" s="224"/>
      <c r="C74" s="224"/>
      <c r="D74" s="93"/>
      <c r="E74" s="57"/>
      <c r="F74" s="57"/>
      <c r="G74" s="57"/>
      <c r="H74" s="102"/>
      <c r="I74" s="102"/>
      <c r="J74" s="102"/>
      <c r="L74" s="49"/>
    </row>
    <row r="75" spans="3:12" ht="12.75" customHeight="1">
      <c r="C75" s="224"/>
      <c r="D75" s="93"/>
      <c r="E75" s="57"/>
      <c r="F75" s="57"/>
      <c r="G75" s="57"/>
      <c r="H75" s="102"/>
      <c r="I75" s="102"/>
      <c r="J75" s="102"/>
      <c r="L75" s="49"/>
    </row>
    <row r="76" spans="2:12" ht="12.75" customHeight="1">
      <c r="B76" s="224"/>
      <c r="C76" s="224"/>
      <c r="D76" s="96"/>
      <c r="E76" s="57"/>
      <c r="F76" s="57"/>
      <c r="G76" s="57"/>
      <c r="H76" s="102"/>
      <c r="I76" s="102"/>
      <c r="J76" s="102"/>
      <c r="L76" s="49"/>
    </row>
    <row r="77" spans="2:12" ht="12.75" customHeight="1">
      <c r="B77" s="222"/>
      <c r="C77" s="222"/>
      <c r="D77" s="64"/>
      <c r="E77" s="57"/>
      <c r="F77" s="57"/>
      <c r="G77" s="57"/>
      <c r="H77" s="103"/>
      <c r="I77" s="103"/>
      <c r="J77" s="103"/>
      <c r="L77" s="49"/>
    </row>
    <row r="78" spans="2:12" ht="12.75" customHeight="1">
      <c r="B78" s="222"/>
      <c r="C78" s="222"/>
      <c r="D78" s="64"/>
      <c r="E78" s="57"/>
      <c r="F78" s="57"/>
      <c r="G78" s="57"/>
      <c r="H78" s="103"/>
      <c r="I78" s="103"/>
      <c r="J78" s="103"/>
      <c r="L78" s="49"/>
    </row>
    <row r="79" spans="2:12" ht="12.75" customHeight="1">
      <c r="B79" s="203"/>
      <c r="C79" s="222"/>
      <c r="D79" s="64"/>
      <c r="E79" s="57"/>
      <c r="F79" s="57"/>
      <c r="G79" s="57"/>
      <c r="H79" s="103"/>
      <c r="I79" s="103"/>
      <c r="J79" s="103"/>
      <c r="L79" s="49"/>
    </row>
    <row r="80" ht="12.75" customHeight="1">
      <c r="L80" s="49"/>
    </row>
    <row r="81" spans="2:12" ht="12.75" customHeight="1">
      <c r="B81" s="222"/>
      <c r="C81" s="222"/>
      <c r="D81" s="87"/>
      <c r="E81" s="57"/>
      <c r="F81" s="57"/>
      <c r="G81" s="57"/>
      <c r="H81" s="103"/>
      <c r="I81" s="103"/>
      <c r="J81" s="103"/>
      <c r="L81" s="49"/>
    </row>
    <row r="82" spans="2:12" ht="12.75" customHeight="1">
      <c r="B82" s="222"/>
      <c r="C82" s="222"/>
      <c r="D82" s="64"/>
      <c r="E82" s="57"/>
      <c r="F82" s="57"/>
      <c r="G82" s="57"/>
      <c r="H82" s="103"/>
      <c r="I82" s="103"/>
      <c r="J82" s="103"/>
      <c r="L82" s="49"/>
    </row>
    <row r="83" spans="2:12" ht="12.75" customHeight="1">
      <c r="B83" s="222"/>
      <c r="C83" s="222"/>
      <c r="D83" s="64"/>
      <c r="E83" s="57"/>
      <c r="F83" s="57"/>
      <c r="G83" s="57"/>
      <c r="H83" s="103"/>
      <c r="I83" s="103"/>
      <c r="J83" s="103"/>
      <c r="L83" s="49"/>
    </row>
    <row r="84" spans="2:12" ht="12.75" customHeight="1">
      <c r="B84" s="222"/>
      <c r="C84" s="222"/>
      <c r="D84" s="64"/>
      <c r="E84" s="57"/>
      <c r="F84" s="57"/>
      <c r="G84" s="57"/>
      <c r="H84" s="103"/>
      <c r="I84" s="103"/>
      <c r="J84" s="103"/>
      <c r="L84" s="49"/>
    </row>
    <row r="85" spans="2:12" ht="12.75" customHeight="1">
      <c r="B85" s="222"/>
      <c r="C85" s="222"/>
      <c r="D85" s="88"/>
      <c r="E85" s="57"/>
      <c r="F85" s="50"/>
      <c r="G85" s="50"/>
      <c r="H85" s="103"/>
      <c r="I85" s="103"/>
      <c r="J85" s="103"/>
      <c r="L85" s="49"/>
    </row>
    <row r="86" spans="2:12" ht="12.75" customHeight="1">
      <c r="B86" s="222"/>
      <c r="C86" s="222"/>
      <c r="D86" s="64"/>
      <c r="E86" s="57"/>
      <c r="F86" s="57"/>
      <c r="G86" s="57"/>
      <c r="H86" s="103"/>
      <c r="I86" s="103"/>
      <c r="J86" s="103"/>
      <c r="L86" s="49"/>
    </row>
    <row r="87" spans="2:12" ht="12.75" customHeight="1">
      <c r="B87" s="203"/>
      <c r="C87" s="222"/>
      <c r="D87" s="64"/>
      <c r="E87" s="57"/>
      <c r="F87" s="57"/>
      <c r="G87" s="57"/>
      <c r="H87" s="57"/>
      <c r="I87" s="57"/>
      <c r="J87" s="57"/>
      <c r="L87" s="49"/>
    </row>
    <row r="88" spans="2:12" ht="12.75" customHeight="1">
      <c r="B88" s="222"/>
      <c r="C88" s="222"/>
      <c r="D88" s="64"/>
      <c r="E88" s="57"/>
      <c r="F88" s="57"/>
      <c r="G88" s="57"/>
      <c r="H88" s="103"/>
      <c r="I88" s="103"/>
      <c r="J88" s="103"/>
      <c r="L88" s="49"/>
    </row>
    <row r="89" spans="2:12" ht="12.75" customHeight="1">
      <c r="B89" s="222"/>
      <c r="C89" s="222"/>
      <c r="D89" s="88"/>
      <c r="E89" s="57"/>
      <c r="F89" s="50"/>
      <c r="G89" s="50"/>
      <c r="H89" s="103"/>
      <c r="I89" s="103"/>
      <c r="J89" s="103"/>
      <c r="L89" s="49"/>
    </row>
    <row r="90" spans="2:12" ht="12.75" customHeight="1">
      <c r="B90" s="203"/>
      <c r="C90" s="203"/>
      <c r="D90" s="64"/>
      <c r="E90" s="57"/>
      <c r="F90" s="57"/>
      <c r="G90" s="57"/>
      <c r="H90" s="103"/>
      <c r="I90" s="103"/>
      <c r="J90" s="103"/>
      <c r="L90" s="49"/>
    </row>
    <row r="91" ht="12.75" customHeight="1">
      <c r="L91" s="49"/>
    </row>
    <row r="92" ht="12.75" customHeight="1">
      <c r="L92" s="49"/>
    </row>
    <row r="93" ht="12.75" customHeight="1">
      <c r="L93" s="49"/>
    </row>
    <row r="94" ht="12.75" customHeight="1">
      <c r="L94" s="49"/>
    </row>
    <row r="95" ht="12.75" customHeight="1">
      <c r="L95" s="49"/>
    </row>
    <row r="96" ht="12.75" customHeight="1">
      <c r="L96" s="49"/>
    </row>
    <row r="97" ht="12.75" customHeight="1">
      <c r="L97" s="49"/>
    </row>
    <row r="98" ht="12.75" customHeight="1">
      <c r="L98" s="49"/>
    </row>
    <row r="99" ht="12.75" customHeight="1">
      <c r="L99" s="49"/>
    </row>
    <row r="100" ht="12.75" customHeight="1">
      <c r="L100" s="49"/>
    </row>
    <row r="101" ht="12.75" customHeight="1">
      <c r="L101" s="49"/>
    </row>
    <row r="102" ht="12.75" customHeight="1">
      <c r="L102" s="49"/>
    </row>
    <row r="103" ht="12.75" customHeight="1">
      <c r="L103" s="49"/>
    </row>
    <row r="104" ht="12.75" customHeight="1">
      <c r="L104" s="49"/>
    </row>
    <row r="105" ht="12.75" customHeight="1">
      <c r="L105" s="49"/>
    </row>
    <row r="106" ht="12.75" customHeight="1">
      <c r="L106" s="49"/>
    </row>
    <row r="107" ht="12.75" customHeight="1">
      <c r="L107" s="49"/>
    </row>
    <row r="108" ht="12.75" customHeight="1">
      <c r="L108" s="49"/>
    </row>
    <row r="109" ht="12.75" customHeight="1">
      <c r="L109" s="49"/>
    </row>
    <row r="110" ht="12.75" customHeight="1">
      <c r="L110" s="49"/>
    </row>
    <row r="111" ht="12.75" customHeight="1">
      <c r="L111" s="49"/>
    </row>
    <row r="112" ht="12.75" customHeight="1">
      <c r="L112" s="49"/>
    </row>
    <row r="113" ht="12.75" customHeight="1">
      <c r="L113" s="49"/>
    </row>
    <row r="114" ht="12.75" customHeight="1">
      <c r="L114" s="49"/>
    </row>
    <row r="115" ht="12.75" customHeight="1">
      <c r="L115" s="49"/>
    </row>
    <row r="116" ht="12.75" customHeight="1">
      <c r="L116" s="49"/>
    </row>
    <row r="117" ht="12.75" customHeight="1">
      <c r="L117" s="49"/>
    </row>
    <row r="118" ht="12.75" customHeight="1">
      <c r="L118" s="49"/>
    </row>
    <row r="119" ht="12.75" customHeight="1">
      <c r="L119" s="49"/>
    </row>
    <row r="120" ht="12.75" customHeight="1">
      <c r="L120" s="49"/>
    </row>
    <row r="121" ht="12.75" customHeight="1">
      <c r="L121" s="49"/>
    </row>
    <row r="122" ht="12.75" customHeight="1">
      <c r="L122" s="49"/>
    </row>
    <row r="123" ht="12.75" customHeight="1">
      <c r="L123" s="49"/>
    </row>
    <row r="124" ht="12.75" customHeight="1">
      <c r="L124" s="49"/>
    </row>
    <row r="125" ht="12.75" customHeight="1">
      <c r="L125" s="49"/>
    </row>
    <row r="126" ht="12.75" customHeight="1">
      <c r="L126" s="49"/>
    </row>
    <row r="127" ht="12.75" customHeight="1">
      <c r="L127" s="49"/>
    </row>
    <row r="128" ht="12.75" customHeight="1">
      <c r="L128" s="49"/>
    </row>
    <row r="129" ht="12.75" customHeight="1">
      <c r="L129" s="49"/>
    </row>
    <row r="130" ht="12.75" customHeight="1">
      <c r="L130" s="49"/>
    </row>
    <row r="131" ht="12.75" customHeight="1">
      <c r="L131" s="49"/>
    </row>
    <row r="132" ht="12.75" customHeight="1">
      <c r="L132" s="49"/>
    </row>
    <row r="133" ht="12.75" customHeight="1">
      <c r="L133" s="49"/>
    </row>
    <row r="134" ht="12.75" customHeight="1">
      <c r="L134" s="49"/>
    </row>
    <row r="135" ht="12.75" customHeight="1">
      <c r="L135" s="49"/>
    </row>
    <row r="136" ht="12.75" customHeight="1">
      <c r="L136" s="49"/>
    </row>
    <row r="137" ht="12.75" customHeight="1">
      <c r="L137" s="49"/>
    </row>
    <row r="138" ht="12.75" customHeight="1">
      <c r="L138" s="49"/>
    </row>
    <row r="139" ht="12.75" customHeight="1">
      <c r="L139" s="49"/>
    </row>
    <row r="140" ht="12.75" customHeight="1">
      <c r="L140" s="49"/>
    </row>
    <row r="141" ht="12.75" customHeight="1">
      <c r="L141" s="49"/>
    </row>
    <row r="142" ht="12.75" customHeight="1">
      <c r="L142" s="49"/>
    </row>
    <row r="143" ht="12.75" customHeight="1">
      <c r="L143" s="49"/>
    </row>
    <row r="144" ht="12.75" customHeight="1">
      <c r="L144" s="49"/>
    </row>
    <row r="145" ht="12.75" customHeight="1">
      <c r="L145" s="49"/>
    </row>
    <row r="146" ht="12.75" customHeight="1">
      <c r="L146" s="49"/>
    </row>
    <row r="147" ht="12.75" customHeight="1">
      <c r="L147" s="49"/>
    </row>
    <row r="148" ht="12.75" customHeight="1">
      <c r="L148" s="49"/>
    </row>
    <row r="149" ht="12.75" customHeight="1">
      <c r="L149" s="49"/>
    </row>
    <row r="150" ht="12.75" customHeight="1">
      <c r="L150" s="49"/>
    </row>
    <row r="151" ht="12.75" customHeight="1">
      <c r="L151" s="49"/>
    </row>
    <row r="152" ht="12.75" customHeight="1">
      <c r="L152" s="49"/>
    </row>
    <row r="153" ht="12.75" customHeight="1">
      <c r="L153" s="49"/>
    </row>
    <row r="154" ht="12.75" customHeight="1">
      <c r="L154" s="49"/>
    </row>
    <row r="155" ht="12.75" customHeight="1">
      <c r="L155" s="49"/>
    </row>
    <row r="156" ht="12.75" customHeight="1">
      <c r="L156" s="49"/>
    </row>
    <row r="157" ht="12.75" customHeight="1">
      <c r="L157" s="49"/>
    </row>
    <row r="158" ht="12.75" customHeight="1">
      <c r="L158" s="49"/>
    </row>
    <row r="159" ht="12.75" customHeight="1">
      <c r="L159" s="49"/>
    </row>
    <row r="160" ht="12.75" customHeight="1">
      <c r="L160" s="49"/>
    </row>
    <row r="161" ht="12.75" customHeight="1">
      <c r="L161" s="49"/>
    </row>
    <row r="162" ht="12.75" customHeight="1">
      <c r="L162" s="49"/>
    </row>
    <row r="163" ht="12.75" customHeight="1">
      <c r="L163" s="49"/>
    </row>
    <row r="164" ht="12.75" customHeight="1">
      <c r="L164" s="49"/>
    </row>
    <row r="165" ht="12.75" customHeight="1">
      <c r="L165" s="49"/>
    </row>
    <row r="166" ht="12.75" customHeight="1">
      <c r="L166" s="49"/>
    </row>
    <row r="167" ht="12.75" customHeight="1">
      <c r="L167" s="49"/>
    </row>
    <row r="168" ht="12.75" customHeight="1">
      <c r="L168" s="49"/>
    </row>
    <row r="169" ht="12.75" customHeight="1">
      <c r="L169" s="49"/>
    </row>
    <row r="170" ht="12.75" customHeight="1">
      <c r="L170" s="49"/>
    </row>
    <row r="171" ht="12.75" customHeight="1">
      <c r="L171" s="49"/>
    </row>
    <row r="172" ht="12.75" customHeight="1">
      <c r="L172" s="49"/>
    </row>
    <row r="173" ht="12.75" customHeight="1">
      <c r="L173" s="49"/>
    </row>
    <row r="174" ht="12.75" customHeight="1">
      <c r="L174" s="49"/>
    </row>
    <row r="175" ht="12.75" customHeight="1">
      <c r="L175" s="49"/>
    </row>
    <row r="176" ht="12.75" customHeight="1">
      <c r="L176" s="49"/>
    </row>
    <row r="177" ht="12.75" customHeight="1">
      <c r="L177" s="49"/>
    </row>
    <row r="178" ht="12.75" customHeight="1">
      <c r="L178" s="49"/>
    </row>
    <row r="179" ht="12.75" customHeight="1">
      <c r="L179" s="49"/>
    </row>
    <row r="180" ht="12.75" customHeight="1">
      <c r="L180" s="49"/>
    </row>
    <row r="181" ht="12.75" customHeight="1">
      <c r="L181" s="49"/>
    </row>
    <row r="182" ht="12.75" customHeight="1">
      <c r="L182" s="49"/>
    </row>
    <row r="183" ht="12.75" customHeight="1">
      <c r="L183" s="49"/>
    </row>
    <row r="184" ht="12.75" customHeight="1">
      <c r="L184" s="49"/>
    </row>
    <row r="185" ht="12.75" customHeight="1">
      <c r="L185" s="49"/>
    </row>
    <row r="186" ht="12.75" customHeight="1">
      <c r="L186" s="49"/>
    </row>
    <row r="187" ht="12.75" customHeight="1">
      <c r="L187" s="49"/>
    </row>
    <row r="188" ht="12.75" customHeight="1">
      <c r="L188" s="49"/>
    </row>
    <row r="189" ht="12.75" customHeight="1">
      <c r="L189" s="49"/>
    </row>
    <row r="190" ht="12.75" customHeight="1">
      <c r="L190" s="49"/>
    </row>
    <row r="191" ht="12.75" customHeight="1">
      <c r="L191" s="49"/>
    </row>
    <row r="192" ht="12.75" customHeight="1">
      <c r="L192" s="49"/>
    </row>
    <row r="193" ht="12.75" customHeight="1">
      <c r="L193" s="49"/>
    </row>
    <row r="194" ht="12.75" customHeight="1">
      <c r="L194" s="49"/>
    </row>
    <row r="195" ht="12.75" customHeight="1">
      <c r="L195" s="49"/>
    </row>
    <row r="196" ht="12.75" customHeight="1">
      <c r="L196" s="49"/>
    </row>
    <row r="197" ht="12.75" customHeight="1">
      <c r="L197" s="49"/>
    </row>
    <row r="198" ht="12.75" customHeight="1">
      <c r="L198" s="49"/>
    </row>
    <row r="199" ht="12.75" customHeight="1">
      <c r="L199" s="49"/>
    </row>
    <row r="200" ht="12.75" customHeight="1">
      <c r="L200" s="49"/>
    </row>
    <row r="201" ht="12.75" customHeight="1">
      <c r="L201" s="49"/>
    </row>
    <row r="202" ht="12.75" customHeight="1">
      <c r="L202" s="49"/>
    </row>
    <row r="203" ht="12.75" customHeight="1">
      <c r="L203" s="49"/>
    </row>
    <row r="204" ht="12.75" customHeight="1">
      <c r="L204" s="49"/>
    </row>
    <row r="205" ht="12.75" customHeight="1">
      <c r="L205" s="49"/>
    </row>
    <row r="206" ht="12.75" customHeight="1">
      <c r="L206" s="49"/>
    </row>
    <row r="207" ht="12.75" customHeight="1">
      <c r="L207" s="49"/>
    </row>
    <row r="208" ht="12.75" customHeight="1">
      <c r="L208" s="49"/>
    </row>
    <row r="209" ht="12.75" customHeight="1">
      <c r="L209" s="49"/>
    </row>
    <row r="210" ht="12.75" customHeight="1">
      <c r="L210" s="49"/>
    </row>
    <row r="211" ht="12.75" customHeight="1">
      <c r="L211" s="49"/>
    </row>
    <row r="212" ht="12.75" customHeight="1">
      <c r="L212" s="49"/>
    </row>
    <row r="213" ht="12.75" customHeight="1">
      <c r="L213" s="49"/>
    </row>
    <row r="214" ht="12.75" customHeight="1">
      <c r="L214" s="49"/>
    </row>
    <row r="215" ht="12.75" customHeight="1">
      <c r="L215" s="49"/>
    </row>
    <row r="216" ht="12.75" customHeight="1">
      <c r="L216" s="49"/>
    </row>
    <row r="217" ht="12.75" customHeight="1">
      <c r="L217" s="49"/>
    </row>
    <row r="218" ht="12.75" customHeight="1">
      <c r="L218" s="49"/>
    </row>
    <row r="219" ht="12.75" customHeight="1">
      <c r="L219" s="49"/>
    </row>
    <row r="220" ht="12.75" customHeight="1">
      <c r="L220" s="49"/>
    </row>
    <row r="221" ht="12.75" customHeight="1">
      <c r="L221" s="49"/>
    </row>
    <row r="222" ht="12.75" customHeight="1">
      <c r="L222" s="49"/>
    </row>
    <row r="223" ht="12.75" customHeight="1">
      <c r="L223" s="49"/>
    </row>
    <row r="224" ht="12.75" customHeight="1">
      <c r="L224" s="49"/>
    </row>
    <row r="225" ht="12.75" customHeight="1">
      <c r="L225" s="49"/>
    </row>
    <row r="226" ht="12.75" customHeight="1">
      <c r="L226" s="49"/>
    </row>
    <row r="227" ht="12.75" customHeight="1">
      <c r="L227" s="49"/>
    </row>
    <row r="228" ht="12.75" customHeight="1">
      <c r="L228" s="49"/>
    </row>
    <row r="229" ht="12.75" customHeight="1">
      <c r="L229" s="49"/>
    </row>
    <row r="230" ht="12.75" customHeight="1">
      <c r="L230" s="49"/>
    </row>
    <row r="231" ht="12.75" customHeight="1">
      <c r="L231" s="49"/>
    </row>
  </sheetData>
  <mergeCells count="6">
    <mergeCell ref="L1:M1"/>
    <mergeCell ref="H6:K6"/>
    <mergeCell ref="B1:K1"/>
    <mergeCell ref="B2:K2"/>
    <mergeCell ref="B3:K3"/>
    <mergeCell ref="B4:K4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orientation="portrait" paperSize="9" scale="89" r:id="rId1"/>
  <headerFooter alignWithMargins="0">
    <oddFooter>&amp;L&amp;F   &amp;D  &amp;T&amp;C&amp;"Arial,Gras"&amp;12Itinéraire définitif au 20/06/05&amp;RLes communes en lettres
majuscules sont des chefs-lieux
de cantons, sous-préfectures
ou préfectures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15">
    <pageSetUpPr fitToPage="1"/>
  </sheetPr>
  <dimension ref="A3:M42"/>
  <sheetViews>
    <sheetView workbookViewId="0" topLeftCell="A1">
      <selection activeCell="E21" sqref="E21"/>
    </sheetView>
  </sheetViews>
  <sheetFormatPr defaultColWidth="11.421875" defaultRowHeight="12.75"/>
  <cols>
    <col min="1" max="1" width="20.28125" style="47" customWidth="1"/>
    <col min="2" max="2" width="5.8515625" style="0" customWidth="1"/>
    <col min="3" max="3" width="22.57421875" style="0" customWidth="1"/>
    <col min="4" max="4" width="22.140625" style="0" customWidth="1"/>
    <col min="5" max="5" width="8.28125" style="0" customWidth="1"/>
    <col min="6" max="6" width="3.421875" style="0" customWidth="1"/>
    <col min="7" max="7" width="7.421875" style="12" customWidth="1"/>
    <col min="8" max="8" width="25.421875" style="0" customWidth="1"/>
    <col min="9" max="9" width="7.7109375" style="35" customWidth="1"/>
    <col min="10" max="10" width="5.7109375" style="182" customWidth="1"/>
    <col min="11" max="11" width="8.28125" style="12" customWidth="1"/>
    <col min="12" max="12" width="25.140625" style="4" customWidth="1"/>
    <col min="13" max="13" width="9.00390625" style="12" customWidth="1"/>
    <col min="15" max="15" width="25.7109375" style="0" customWidth="1"/>
  </cols>
  <sheetData>
    <row r="3" spans="1:11" ht="12.75">
      <c r="A3" s="45" t="s">
        <v>0</v>
      </c>
      <c r="B3" s="20"/>
      <c r="C3" s="20"/>
      <c r="D3" s="20"/>
      <c r="E3" s="20"/>
      <c r="F3" s="20"/>
      <c r="G3" s="177"/>
      <c r="H3" s="20"/>
      <c r="I3" s="32"/>
      <c r="J3" s="181"/>
      <c r="K3" s="177"/>
    </row>
    <row r="4" spans="1:9" ht="12.75">
      <c r="A4" s="46" t="s">
        <v>71</v>
      </c>
      <c r="B4" s="2"/>
      <c r="C4" s="2"/>
      <c r="D4" s="2"/>
      <c r="E4" s="2"/>
      <c r="F4" s="2"/>
      <c r="I4" s="33"/>
    </row>
    <row r="5" spans="1:9" ht="12.75">
      <c r="A5" s="46" t="s">
        <v>149</v>
      </c>
      <c r="B5" s="2"/>
      <c r="C5" s="2"/>
      <c r="D5" s="2"/>
      <c r="E5" s="2"/>
      <c r="F5" s="2"/>
      <c r="H5" s="2"/>
      <c r="I5" s="33"/>
    </row>
    <row r="6" spans="1:13" ht="12.75">
      <c r="A6" s="46"/>
      <c r="B6" s="2"/>
      <c r="C6" s="2"/>
      <c r="D6" s="2"/>
      <c r="E6" s="2"/>
      <c r="F6" s="2"/>
      <c r="G6" s="172"/>
      <c r="H6" s="179" t="s">
        <v>29</v>
      </c>
      <c r="I6" s="4"/>
      <c r="J6" s="12" t="s">
        <v>66</v>
      </c>
      <c r="K6" s="172"/>
      <c r="L6" s="31" t="s">
        <v>11</v>
      </c>
      <c r="M6" s="175"/>
    </row>
    <row r="7" spans="3:13" ht="12.75">
      <c r="C7" s="3"/>
      <c r="G7" s="18" t="s">
        <v>12</v>
      </c>
      <c r="I7" s="17" t="s">
        <v>14</v>
      </c>
      <c r="J7" s="12"/>
      <c r="K7" s="18" t="s">
        <v>12</v>
      </c>
      <c r="L7" s="12" t="s">
        <v>13</v>
      </c>
      <c r="M7" s="34" t="s">
        <v>14</v>
      </c>
    </row>
    <row r="8" spans="1:13" ht="12.75">
      <c r="A8" s="48">
        <v>38549</v>
      </c>
      <c r="C8" s="14" t="s">
        <v>598</v>
      </c>
      <c r="E8" s="1">
        <v>8</v>
      </c>
      <c r="F8" s="9" t="s">
        <v>1</v>
      </c>
      <c r="G8" s="167"/>
      <c r="I8" s="4"/>
      <c r="J8" s="12"/>
      <c r="K8" s="167">
        <v>12410</v>
      </c>
      <c r="L8" t="str">
        <f>C8</f>
        <v>SALLES - CURAN</v>
      </c>
      <c r="M8" s="176"/>
    </row>
    <row r="9" spans="1:13" ht="12.75">
      <c r="A9" s="43">
        <v>38550</v>
      </c>
      <c r="B9" s="3" t="s">
        <v>15</v>
      </c>
      <c r="C9" t="str">
        <f>C8</f>
        <v>SALLES - CURAN</v>
      </c>
      <c r="D9" s="13" t="s">
        <v>89</v>
      </c>
      <c r="E9" s="1">
        <f>'1 étap'!$H$5</f>
        <v>191.5</v>
      </c>
      <c r="F9" s="9" t="s">
        <v>1</v>
      </c>
      <c r="G9" s="167">
        <v>34190</v>
      </c>
      <c r="H9" t="str">
        <f>'1 étap'!D32</f>
        <v>GANGES</v>
      </c>
      <c r="I9" s="176"/>
      <c r="J9" s="12">
        <v>1</v>
      </c>
      <c r="K9" s="167">
        <v>30820</v>
      </c>
      <c r="L9" t="str">
        <f>$D$9</f>
        <v>CAVEIRAC</v>
      </c>
      <c r="M9" s="176"/>
    </row>
    <row r="10" spans="1:13" ht="12.75">
      <c r="A10" s="48">
        <v>38551</v>
      </c>
      <c r="B10" s="3" t="s">
        <v>16</v>
      </c>
      <c r="C10" t="str">
        <f>$D$9</f>
        <v>CAVEIRAC</v>
      </c>
      <c r="D10" s="13" t="s">
        <v>143</v>
      </c>
      <c r="E10" s="1">
        <f>'2 étap'!$H$5</f>
        <v>189.5</v>
      </c>
      <c r="F10" s="9" t="s">
        <v>1</v>
      </c>
      <c r="G10" s="167">
        <v>84300</v>
      </c>
      <c r="H10" t="str">
        <f>'2 étap'!D34</f>
        <v>CAVAILLON</v>
      </c>
      <c r="I10" s="176"/>
      <c r="J10" s="12">
        <v>2</v>
      </c>
      <c r="K10" s="167">
        <v>26170</v>
      </c>
      <c r="L10" s="13" t="str">
        <f>$D$10</f>
        <v>BUIS Les BARONNIES</v>
      </c>
      <c r="M10" s="176"/>
    </row>
    <row r="11" spans="1:13" ht="12.75">
      <c r="A11" s="43">
        <v>38552</v>
      </c>
      <c r="B11" s="3" t="s">
        <v>17</v>
      </c>
      <c r="C11" s="13" t="str">
        <f>$D$10</f>
        <v>BUIS Les BARONNIES</v>
      </c>
      <c r="D11" s="13" t="s">
        <v>648</v>
      </c>
      <c r="E11" s="1">
        <f>'3 étap'!$H$5</f>
        <v>188.5</v>
      </c>
      <c r="F11" s="9" t="s">
        <v>1</v>
      </c>
      <c r="G11" s="167">
        <v>84160</v>
      </c>
      <c r="H11" t="str">
        <f>'3 étap'!D23</f>
        <v>CADENET</v>
      </c>
      <c r="I11" s="176"/>
      <c r="J11" s="12">
        <v>3</v>
      </c>
      <c r="K11" s="167">
        <v>83470</v>
      </c>
      <c r="L11" t="str">
        <f>$D$11</f>
        <v>ST MAXIMIN LA Ste BAUME</v>
      </c>
      <c r="M11" s="176"/>
    </row>
    <row r="12" spans="1:13" ht="12.75">
      <c r="A12" s="48">
        <v>38553</v>
      </c>
      <c r="B12" s="3" t="s">
        <v>18</v>
      </c>
      <c r="C12" s="13" t="str">
        <f>$D$11</f>
        <v>ST MAXIMIN LA Ste BAUME</v>
      </c>
      <c r="D12" s="13" t="s">
        <v>548</v>
      </c>
      <c r="E12" s="1">
        <f>'4 étap'!$H$5</f>
        <v>191.5</v>
      </c>
      <c r="F12" s="9" t="s">
        <v>1</v>
      </c>
      <c r="G12" s="167">
        <v>6140</v>
      </c>
      <c r="H12" t="str">
        <f>'4 étap'!D23</f>
        <v>VENCE</v>
      </c>
      <c r="I12" s="176"/>
      <c r="J12" s="12">
        <v>4</v>
      </c>
      <c r="K12" s="167">
        <v>6450</v>
      </c>
      <c r="L12" t="str">
        <f>$D$12</f>
        <v>St MARTIN  Vesubie</v>
      </c>
      <c r="M12" s="176"/>
    </row>
    <row r="13" spans="1:13" ht="12.75">
      <c r="A13" s="43">
        <v>38554</v>
      </c>
      <c r="B13" s="3" t="s">
        <v>19</v>
      </c>
      <c r="C13" t="str">
        <f>$D$12</f>
        <v>St MARTIN  Vesubie</v>
      </c>
      <c r="D13" s="13" t="s">
        <v>164</v>
      </c>
      <c r="E13" s="1">
        <f>'5 étap'!$H$5</f>
        <v>182.5</v>
      </c>
      <c r="F13" s="9" t="s">
        <v>1</v>
      </c>
      <c r="G13" s="168">
        <v>6660</v>
      </c>
      <c r="H13" t="str">
        <f>'5 étap'!D16</f>
        <v>St ETIENNE de Tinée</v>
      </c>
      <c r="I13" s="176"/>
      <c r="J13" s="12">
        <v>5</v>
      </c>
      <c r="K13" s="167">
        <v>5600</v>
      </c>
      <c r="L13" t="str">
        <f>$D$13</f>
        <v>GUILLESTRE</v>
      </c>
      <c r="M13" s="176"/>
    </row>
    <row r="14" spans="1:13" ht="12.75">
      <c r="A14" s="48">
        <v>38555</v>
      </c>
      <c r="B14" s="3" t="s">
        <v>20</v>
      </c>
      <c r="C14" t="str">
        <f>$D$13</f>
        <v>GUILLESTRE</v>
      </c>
      <c r="D14" s="13" t="s">
        <v>144</v>
      </c>
      <c r="E14" s="1">
        <f>'6 étap'!$H$5</f>
        <v>188.5</v>
      </c>
      <c r="F14" s="9" t="s">
        <v>1</v>
      </c>
      <c r="G14" s="167">
        <v>73450</v>
      </c>
      <c r="H14" t="str">
        <f>'6 étap'!D22</f>
        <v>Valloire</v>
      </c>
      <c r="I14" s="176"/>
      <c r="J14" s="12">
        <v>6</v>
      </c>
      <c r="K14" s="167">
        <v>73500</v>
      </c>
      <c r="L14" s="13" t="str">
        <f>$D$14</f>
        <v>TERMIGNON</v>
      </c>
      <c r="M14" s="176"/>
    </row>
    <row r="15" spans="1:13" ht="12.75">
      <c r="A15" s="43">
        <v>38556</v>
      </c>
      <c r="B15" s="3" t="s">
        <v>21</v>
      </c>
      <c r="C15" s="13" t="str">
        <f>$D$14</f>
        <v>TERMIGNON</v>
      </c>
      <c r="D15" s="13" t="s">
        <v>145</v>
      </c>
      <c r="E15" s="1">
        <f>'7 étap'!$H$5</f>
        <v>191</v>
      </c>
      <c r="F15" s="9" t="s">
        <v>1</v>
      </c>
      <c r="G15" s="178">
        <v>73400</v>
      </c>
      <c r="H15" t="str">
        <f>'7 étap'!D20</f>
        <v>UGINE</v>
      </c>
      <c r="I15" s="176"/>
      <c r="J15" s="12">
        <v>7</v>
      </c>
      <c r="K15" s="178">
        <v>1200</v>
      </c>
      <c r="L15" t="str">
        <f>$D$15</f>
        <v>BELLEGARDE sur Valserine</v>
      </c>
      <c r="M15" s="176"/>
    </row>
    <row r="16" spans="1:13" ht="12.75">
      <c r="A16" s="48">
        <v>38557</v>
      </c>
      <c r="B16" s="3" t="s">
        <v>22</v>
      </c>
      <c r="C16" t="str">
        <f>$D$15</f>
        <v>BELLEGARDE sur Valserine</v>
      </c>
      <c r="D16" s="13" t="s">
        <v>377</v>
      </c>
      <c r="E16" s="1">
        <f>'8 étap'!$H$5</f>
        <v>190.5</v>
      </c>
      <c r="F16" s="9" t="s">
        <v>1</v>
      </c>
      <c r="G16" s="167">
        <v>39110</v>
      </c>
      <c r="H16" t="str">
        <f>'8 étap'!D37</f>
        <v>SALINS LES BAINS</v>
      </c>
      <c r="I16" s="176"/>
      <c r="J16" s="12">
        <v>8</v>
      </c>
      <c r="K16" s="167">
        <v>25000</v>
      </c>
      <c r="L16" s="13" t="str">
        <f>$D$16</f>
        <v>BESANCON</v>
      </c>
      <c r="M16" s="176"/>
    </row>
    <row r="17" spans="1:13" ht="12.75">
      <c r="A17" s="43">
        <v>38558</v>
      </c>
      <c r="B17" s="3" t="s">
        <v>30</v>
      </c>
      <c r="C17" t="str">
        <f>$D$16</f>
        <v>BESANCON</v>
      </c>
      <c r="D17" s="13" t="s">
        <v>146</v>
      </c>
      <c r="E17" s="1">
        <f>'9 étap'!$H$5</f>
        <v>183</v>
      </c>
      <c r="F17" s="9" t="s">
        <v>1</v>
      </c>
      <c r="G17" s="167">
        <v>90100</v>
      </c>
      <c r="H17" t="str">
        <f>'9 étap'!D31</f>
        <v>DELLE</v>
      </c>
      <c r="I17" s="176"/>
      <c r="J17" s="12">
        <v>9</v>
      </c>
      <c r="K17" s="167">
        <v>68290</v>
      </c>
      <c r="L17" t="str">
        <f>$D$17</f>
        <v>MASEVAUX</v>
      </c>
      <c r="M17" s="176"/>
    </row>
    <row r="18" spans="1:13" ht="12.75">
      <c r="A18" s="48">
        <v>38559</v>
      </c>
      <c r="B18" s="3" t="s">
        <v>23</v>
      </c>
      <c r="C18" t="str">
        <f>$D$17</f>
        <v>MASEVAUX</v>
      </c>
      <c r="D18" s="13" t="s">
        <v>147</v>
      </c>
      <c r="E18" s="1">
        <f>'10 étap'!$H$5</f>
        <v>189</v>
      </c>
      <c r="F18" s="9" t="s">
        <v>1</v>
      </c>
      <c r="G18" s="167">
        <v>88490</v>
      </c>
      <c r="H18" t="str">
        <f>'10 étap'!D30</f>
        <v>PROVENCHERES S Fave</v>
      </c>
      <c r="I18" s="176"/>
      <c r="J18" s="12">
        <v>10</v>
      </c>
      <c r="K18" s="168">
        <v>67700</v>
      </c>
      <c r="L18" t="str">
        <f>$D$18</f>
        <v>SAVERNE</v>
      </c>
      <c r="M18" s="176"/>
    </row>
    <row r="19" spans="1:13" ht="12.75">
      <c r="A19" s="43">
        <v>38560</v>
      </c>
      <c r="B19" s="3" t="s">
        <v>24</v>
      </c>
      <c r="C19" t="str">
        <f>$D$18</f>
        <v>SAVERNE</v>
      </c>
      <c r="D19" s="13" t="s">
        <v>376</v>
      </c>
      <c r="E19" s="1">
        <f>'11 étap'!$H$5</f>
        <v>193</v>
      </c>
      <c r="F19" s="9" t="s">
        <v>1</v>
      </c>
      <c r="G19" s="167">
        <v>54700</v>
      </c>
      <c r="H19" t="str">
        <f>'11 étap'!D31</f>
        <v>PONT A MOUSSON</v>
      </c>
      <c r="I19" s="176"/>
      <c r="J19" s="12">
        <v>11</v>
      </c>
      <c r="K19" s="180">
        <v>55100</v>
      </c>
      <c r="L19" t="str">
        <f>$D$19</f>
        <v>VERDUN</v>
      </c>
      <c r="M19" s="176"/>
    </row>
    <row r="20" spans="1:13" ht="12.75">
      <c r="A20" s="48">
        <v>38561</v>
      </c>
      <c r="B20" s="3" t="s">
        <v>25</v>
      </c>
      <c r="C20" t="str">
        <f>$D$19</f>
        <v>VERDUN</v>
      </c>
      <c r="D20" s="13" t="s">
        <v>599</v>
      </c>
      <c r="E20" s="1">
        <f>'12 étap'!$H$5</f>
        <v>188</v>
      </c>
      <c r="F20" s="9" t="s">
        <v>1</v>
      </c>
      <c r="G20" s="167">
        <v>2340</v>
      </c>
      <c r="H20" t="str">
        <f>'12 étap'!D32</f>
        <v>Dizy le Gros</v>
      </c>
      <c r="I20" s="176"/>
      <c r="J20" s="12">
        <v>12</v>
      </c>
      <c r="K20" s="168">
        <v>2100</v>
      </c>
      <c r="L20" t="str">
        <f>$D$20</f>
        <v>SAINT QUENTIN</v>
      </c>
      <c r="M20" s="176"/>
    </row>
    <row r="21" spans="1:13" ht="12.75">
      <c r="A21" s="43">
        <v>38562</v>
      </c>
      <c r="B21" s="3" t="s">
        <v>26</v>
      </c>
      <c r="C21" t="str">
        <f>$D$20</f>
        <v>SAINT QUENTIN</v>
      </c>
      <c r="D21" s="13" t="s">
        <v>148</v>
      </c>
      <c r="E21" s="1">
        <f>'13 étap'!$H$5</f>
        <v>188</v>
      </c>
      <c r="F21" s="9" t="s">
        <v>1</v>
      </c>
      <c r="G21" s="167">
        <v>76440</v>
      </c>
      <c r="H21" t="str">
        <f>'13 étap'!D43</f>
        <v>FORGES les Eaux</v>
      </c>
      <c r="I21" s="176"/>
      <c r="J21" s="12">
        <v>13</v>
      </c>
      <c r="K21" s="168">
        <v>76510</v>
      </c>
      <c r="L21" s="13" t="str">
        <f>$D$21</f>
        <v>St NICOLAS d'Aliermont</v>
      </c>
      <c r="M21" s="176"/>
    </row>
    <row r="22" spans="1:13" ht="12.75">
      <c r="A22" s="48">
        <v>38563</v>
      </c>
      <c r="B22" s="3" t="s">
        <v>27</v>
      </c>
      <c r="C22" s="13" t="str">
        <f>$D$21</f>
        <v>St NICOLAS d'Aliermont</v>
      </c>
      <c r="D22" s="14" t="s">
        <v>10</v>
      </c>
      <c r="E22" s="1">
        <f>'14 étap'!$H$5</f>
        <v>166.5</v>
      </c>
      <c r="F22" s="9" t="s">
        <v>1</v>
      </c>
      <c r="G22" s="168">
        <v>27680</v>
      </c>
      <c r="H22" t="str">
        <f>'14 étap'!D32</f>
        <v>Marais Vernier</v>
      </c>
      <c r="I22" s="176"/>
      <c r="J22" s="12">
        <v>14</v>
      </c>
      <c r="K22" s="168">
        <v>27300</v>
      </c>
      <c r="L22" t="str">
        <f>$D$22</f>
        <v>BERNAY</v>
      </c>
      <c r="M22" s="176"/>
    </row>
    <row r="23" spans="1:13" ht="12.75">
      <c r="A23" s="44"/>
      <c r="B23" s="3"/>
      <c r="D23" s="10"/>
      <c r="F23" s="9"/>
      <c r="G23" s="168"/>
      <c r="I23" s="4"/>
      <c r="J23" s="12"/>
      <c r="L23"/>
      <c r="M23" s="176"/>
    </row>
    <row r="24" spans="5:8" ht="12.75">
      <c r="E24" s="1">
        <f>SUM(E8:E23)</f>
        <v>2629</v>
      </c>
      <c r="F24" s="9" t="s">
        <v>1</v>
      </c>
      <c r="H24" s="8"/>
    </row>
    <row r="25" ht="12.75">
      <c r="H25" s="8"/>
    </row>
    <row r="26" ht="12.75">
      <c r="E26" s="1"/>
    </row>
    <row r="27" ht="12.75">
      <c r="D27" s="29"/>
    </row>
    <row r="28" spans="1:9" ht="12.75">
      <c r="A28" s="48"/>
      <c r="C28" s="11"/>
      <c r="D28" s="289" t="s">
        <v>32</v>
      </c>
      <c r="E28" s="289"/>
      <c r="F28" s="289"/>
      <c r="G28" s="289"/>
      <c r="H28" s="3" t="s">
        <v>35</v>
      </c>
      <c r="I28" s="35" t="s">
        <v>34</v>
      </c>
    </row>
    <row r="29" spans="1:9" ht="12.75">
      <c r="A29" s="43">
        <v>38550</v>
      </c>
      <c r="B29" s="3" t="s">
        <v>15</v>
      </c>
      <c r="C29" s="3" t="s">
        <v>31</v>
      </c>
      <c r="D29" t="str">
        <f aca="true" t="shared" si="0" ref="D29:D42">C9</f>
        <v>SALLES - CURAN</v>
      </c>
      <c r="E29" s="13"/>
      <c r="I29" s="16">
        <f>'1 étap'!C32/2</f>
        <v>66.5</v>
      </c>
    </row>
    <row r="30" spans="1:9" ht="12.75">
      <c r="A30" s="48">
        <v>38551</v>
      </c>
      <c r="B30" s="3" t="s">
        <v>16</v>
      </c>
      <c r="C30" s="3" t="s">
        <v>31</v>
      </c>
      <c r="D30" t="str">
        <f>C10</f>
        <v>CAVEIRAC</v>
      </c>
      <c r="I30" s="16">
        <f>'2 étap'!C34/2</f>
        <v>49.25</v>
      </c>
    </row>
    <row r="31" spans="1:9" ht="12.75">
      <c r="A31" s="43">
        <v>38552</v>
      </c>
      <c r="B31" s="3" t="s">
        <v>17</v>
      </c>
      <c r="C31" s="3" t="s">
        <v>31</v>
      </c>
      <c r="D31" t="str">
        <f t="shared" si="0"/>
        <v>BUIS Les BARONNIES</v>
      </c>
      <c r="I31" s="16">
        <f>'3 étap'!C23/2</f>
        <v>61.75</v>
      </c>
    </row>
    <row r="32" spans="1:9" ht="12.75">
      <c r="A32" s="48">
        <v>38553</v>
      </c>
      <c r="B32" s="3" t="s">
        <v>18</v>
      </c>
      <c r="C32" s="3" t="s">
        <v>31</v>
      </c>
      <c r="D32" t="str">
        <f t="shared" si="0"/>
        <v>ST MAXIMIN LA Ste BAUME</v>
      </c>
      <c r="I32" s="16">
        <f>'4 étap'!C23/2</f>
        <v>56.75</v>
      </c>
    </row>
    <row r="33" spans="1:9" ht="12.75">
      <c r="A33" s="43">
        <v>38554</v>
      </c>
      <c r="B33" s="3" t="s">
        <v>19</v>
      </c>
      <c r="C33" s="3" t="s">
        <v>31</v>
      </c>
      <c r="D33" t="str">
        <f t="shared" si="0"/>
        <v>St MARTIN  Vesubie</v>
      </c>
      <c r="E33" s="13"/>
      <c r="I33" s="16">
        <f>'5 étap'!C16/2</f>
        <v>45.75</v>
      </c>
    </row>
    <row r="34" spans="1:9" ht="12.75">
      <c r="A34" s="48">
        <v>38555</v>
      </c>
      <c r="B34" s="3" t="s">
        <v>20</v>
      </c>
      <c r="C34" s="3" t="s">
        <v>31</v>
      </c>
      <c r="D34" t="str">
        <f t="shared" si="0"/>
        <v>GUILLESTRE</v>
      </c>
      <c r="I34" s="16">
        <f>'6 étap'!C22/2</f>
        <v>67.75</v>
      </c>
    </row>
    <row r="35" spans="1:9" ht="12.75">
      <c r="A35" s="43">
        <v>38556</v>
      </c>
      <c r="B35" s="3" t="s">
        <v>21</v>
      </c>
      <c r="C35" s="3" t="s">
        <v>31</v>
      </c>
      <c r="D35" t="str">
        <f t="shared" si="0"/>
        <v>TERMIGNON</v>
      </c>
      <c r="E35" s="13"/>
      <c r="I35" s="16">
        <f>'7 étap'!C20/2</f>
        <v>62.25</v>
      </c>
    </row>
    <row r="36" spans="1:9" ht="12.75">
      <c r="A36" s="48">
        <v>38557</v>
      </c>
      <c r="B36" s="3" t="s">
        <v>22</v>
      </c>
      <c r="C36" s="3" t="s">
        <v>31</v>
      </c>
      <c r="D36" t="str">
        <f t="shared" si="0"/>
        <v>BELLEGARDE sur Valserine</v>
      </c>
      <c r="I36" s="16">
        <f>'8 étap'!C37/2</f>
        <v>70.5</v>
      </c>
    </row>
    <row r="37" spans="1:9" ht="12.75">
      <c r="A37" s="43">
        <v>38558</v>
      </c>
      <c r="B37" s="3" t="s">
        <v>30</v>
      </c>
      <c r="C37" s="3" t="s">
        <v>31</v>
      </c>
      <c r="D37" t="str">
        <f t="shared" si="0"/>
        <v>BESANCON</v>
      </c>
      <c r="I37" s="16">
        <f>'9 étap'!C31/2</f>
        <v>59.5</v>
      </c>
    </row>
    <row r="38" spans="1:9" ht="12.75">
      <c r="A38" s="48">
        <v>38559</v>
      </c>
      <c r="B38" s="3" t="s">
        <v>23</v>
      </c>
      <c r="C38" s="3" t="s">
        <v>31</v>
      </c>
      <c r="D38" t="str">
        <f t="shared" si="0"/>
        <v>MASEVAUX</v>
      </c>
      <c r="I38" s="16">
        <f>'10 étap'!C30/2</f>
        <v>52.25</v>
      </c>
    </row>
    <row r="39" spans="1:9" ht="12.75">
      <c r="A39" s="43">
        <v>38560</v>
      </c>
      <c r="B39" s="3" t="s">
        <v>24</v>
      </c>
      <c r="C39" s="3" t="s">
        <v>31</v>
      </c>
      <c r="D39" t="str">
        <f t="shared" si="0"/>
        <v>SAVERNE</v>
      </c>
      <c r="I39" s="16">
        <f>'11 étap'!C31/2</f>
        <v>56</v>
      </c>
    </row>
    <row r="40" spans="1:9" ht="12.75">
      <c r="A40" s="48">
        <v>38561</v>
      </c>
      <c r="B40" s="3" t="s">
        <v>25</v>
      </c>
      <c r="C40" s="3" t="s">
        <v>31</v>
      </c>
      <c r="D40" t="str">
        <f t="shared" si="0"/>
        <v>VERDUN</v>
      </c>
      <c r="E40" s="13"/>
      <c r="I40" s="16">
        <f>'12 étap'!C32/2</f>
        <v>59.5</v>
      </c>
    </row>
    <row r="41" spans="1:9" ht="12.75">
      <c r="A41" s="43">
        <v>38562</v>
      </c>
      <c r="B41" s="3" t="s">
        <v>26</v>
      </c>
      <c r="C41" s="3" t="s">
        <v>31</v>
      </c>
      <c r="D41" t="str">
        <f t="shared" si="0"/>
        <v>SAINT QUENTIN</v>
      </c>
      <c r="I41" s="16">
        <f>'13 étap'!C43/2</f>
        <v>71.75</v>
      </c>
    </row>
    <row r="42" spans="1:9" ht="12.75">
      <c r="A42" s="48">
        <v>38563</v>
      </c>
      <c r="B42" s="3" t="s">
        <v>27</v>
      </c>
      <c r="C42" s="3" t="s">
        <v>31</v>
      </c>
      <c r="D42" t="str">
        <f t="shared" si="0"/>
        <v>St NICOLAS d'Aliermont</v>
      </c>
      <c r="I42" s="16">
        <f>'14 étap'!C32/2</f>
        <v>54.75</v>
      </c>
    </row>
  </sheetData>
  <mergeCells count="1">
    <mergeCell ref="D28:G28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orientation="landscape" paperSize="9" scale="82" r:id="rId1"/>
  <headerFooter alignWithMargins="0">
    <oddFooter>&amp;L&amp;F   &amp;D  &amp;T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16"/>
  <dimension ref="A1:D119"/>
  <sheetViews>
    <sheetView workbookViewId="0" topLeftCell="A85">
      <selection activeCell="A18" sqref="A18"/>
    </sheetView>
  </sheetViews>
  <sheetFormatPr defaultColWidth="11.421875" defaultRowHeight="12.75"/>
  <cols>
    <col min="1" max="1" width="11.421875" style="6" customWidth="1"/>
    <col min="2" max="2" width="11.421875" style="7" customWidth="1"/>
    <col min="3" max="3" width="11.421875" style="171" customWidth="1"/>
    <col min="4" max="4" width="37.28125" style="172" customWidth="1"/>
    <col min="5" max="16384" width="11.421875" style="6" customWidth="1"/>
  </cols>
  <sheetData>
    <row r="1" spans="1:4" ht="12.75">
      <c r="A1" s="15" t="str">
        <f>'1 étap'!D5</f>
        <v>1ère étape : SALLES-CURAN  CAVEIRAC</v>
      </c>
      <c r="B1" s="36"/>
      <c r="C1" s="36"/>
      <c r="D1" s="31"/>
    </row>
    <row r="2" spans="1:4" s="23" customFormat="1" ht="12.75">
      <c r="A2" s="21"/>
      <c r="B2" s="21"/>
      <c r="C2" s="169">
        <f>'1 étap'!C8</f>
        <v>0</v>
      </c>
      <c r="D2" s="169" t="str">
        <f>'1 étap'!D8</f>
        <v>12- AVEYRON</v>
      </c>
    </row>
    <row r="3" spans="1:4" s="23" customFormat="1" ht="12.75">
      <c r="A3" s="21"/>
      <c r="B3" s="21"/>
      <c r="C3" s="169">
        <f>'1 étap'!C9</f>
        <v>0</v>
      </c>
      <c r="D3" s="169" t="str">
        <f>'1 étap'!D9</f>
        <v>SALLES-CURAN D993</v>
      </c>
    </row>
    <row r="4" spans="1:4" s="23" customFormat="1" ht="12.75">
      <c r="A4" s="21"/>
      <c r="B4" s="21"/>
      <c r="C4" s="169">
        <f>'1 étap'!C20</f>
        <v>91.5</v>
      </c>
      <c r="D4" s="169" t="str">
        <f>'1 étap'!D20</f>
        <v>            30 - GARD</v>
      </c>
    </row>
    <row r="5" spans="1:4" s="23" customFormat="1" ht="12.75">
      <c r="A5" s="21"/>
      <c r="B5" s="21"/>
      <c r="C5" s="169">
        <f>'1 étap'!C31</f>
        <v>130</v>
      </c>
      <c r="D5" s="169" t="str">
        <f>'1 étap'!D31</f>
        <v>         34 - HERAULT</v>
      </c>
    </row>
    <row r="6" spans="1:4" s="23" customFormat="1" ht="12.75">
      <c r="A6" s="21"/>
      <c r="B6" s="21"/>
      <c r="C6" s="169">
        <f>'1 étap'!C32</f>
        <v>133</v>
      </c>
      <c r="D6" s="169" t="str">
        <f>'1 étap'!D32</f>
        <v>GANGES</v>
      </c>
    </row>
    <row r="7" spans="1:4" s="23" customFormat="1" ht="12.75">
      <c r="A7" s="21"/>
      <c r="B7" s="21"/>
      <c r="C7" s="169">
        <f>'1 étap'!C35</f>
        <v>140</v>
      </c>
      <c r="D7" s="169" t="str">
        <f>'1 étap'!D35</f>
        <v>30 - GARD</v>
      </c>
    </row>
    <row r="8" spans="1:4" s="23" customFormat="1" ht="12.75">
      <c r="A8" s="21"/>
      <c r="B8" s="21"/>
      <c r="C8" s="169">
        <f>'1 étap'!C46</f>
        <v>191.5</v>
      </c>
      <c r="D8" s="169" t="str">
        <f>'1 étap'!D46</f>
        <v>Caveirac</v>
      </c>
    </row>
    <row r="9" spans="1:4" s="23" customFormat="1" ht="12.75">
      <c r="A9" s="21"/>
      <c r="B9" s="21"/>
      <c r="C9" s="169"/>
      <c r="D9" s="169"/>
    </row>
    <row r="10" spans="1:4" s="23" customFormat="1" ht="12.75">
      <c r="A10" s="30" t="str">
        <f>'2 étap'!D5</f>
        <v>2ème étape : CAVEIRAC   BUIS LES BARONNIES</v>
      </c>
      <c r="B10" s="24"/>
      <c r="C10" s="170"/>
      <c r="D10" s="31"/>
    </row>
    <row r="11" spans="3:4" ht="12.75">
      <c r="C11" s="169">
        <f>'2 étap'!C8</f>
        <v>0</v>
      </c>
      <c r="D11" s="169" t="str">
        <f>'2 étap'!D8</f>
        <v>30 - GARD</v>
      </c>
    </row>
    <row r="12" spans="3:4" ht="12.75">
      <c r="C12" s="169">
        <f>'2 étap'!C9</f>
        <v>0</v>
      </c>
      <c r="D12" s="169" t="str">
        <f>'2 étap'!D9</f>
        <v>Caveirac D40</v>
      </c>
    </row>
    <row r="13" spans="3:4" ht="12.75">
      <c r="C13" s="169">
        <f>'2 étap'!C19</f>
        <v>45</v>
      </c>
      <c r="D13" s="169" t="str">
        <f>'2 étap'!D19</f>
        <v>13 - BOUCHE DU RHôNE</v>
      </c>
    </row>
    <row r="14" spans="3:4" ht="12.75">
      <c r="C14" s="169">
        <f>'2 étap'!C33</f>
        <v>97</v>
      </c>
      <c r="D14" s="169" t="str">
        <f>'2 étap'!D33</f>
        <v>84 - VAUCLUSE</v>
      </c>
    </row>
    <row r="15" spans="1:4" ht="12.75">
      <c r="A15" s="25"/>
      <c r="B15" s="25"/>
      <c r="C15" s="171">
        <f>'2 étap'!C34</f>
        <v>98.5</v>
      </c>
      <c r="D15" s="171" t="str">
        <f>'2 étap'!D34</f>
        <v>CAVAILLON</v>
      </c>
    </row>
    <row r="16" spans="1:4" ht="12.75">
      <c r="A16" s="25"/>
      <c r="B16" s="25"/>
      <c r="C16" s="171">
        <f>'2 étap'!C58</f>
        <v>189.5</v>
      </c>
      <c r="D16" s="171" t="str">
        <f>'2 étap'!D58</f>
        <v>BUIS-LES-BARONNIES</v>
      </c>
    </row>
    <row r="17" spans="1:4" ht="12.75">
      <c r="A17" s="25"/>
      <c r="B17" s="25"/>
      <c r="D17" s="171"/>
    </row>
    <row r="18" spans="1:4" ht="12.75">
      <c r="A18" s="30" t="str">
        <f>'3 étap'!D5</f>
        <v>3ème étape BUIS LES BARONNIES  SAINT MAXIMIN LA SAINTE BAUME</v>
      </c>
      <c r="D18" s="31"/>
    </row>
    <row r="19" spans="3:4" ht="12.75">
      <c r="C19" s="169">
        <f>'3 étap'!C8</f>
        <v>0</v>
      </c>
      <c r="D19" s="169" t="str">
        <f>'3 étap'!D8</f>
        <v>26 - DRôME</v>
      </c>
    </row>
    <row r="20" spans="3:4" ht="12.75">
      <c r="C20" s="169">
        <f>'3 étap'!C9</f>
        <v>0</v>
      </c>
      <c r="D20" s="169" t="str">
        <f>'3 étap'!D9</f>
        <v>BUIS-LES-BARONNIES D5</v>
      </c>
    </row>
    <row r="21" spans="3:4" ht="12.75">
      <c r="C21" s="171">
        <f>'3 étap'!C11</f>
        <v>11.5</v>
      </c>
      <c r="D21" s="171" t="str">
        <f>'3 étap'!D11</f>
        <v>84 - VAUCLUSE D13</v>
      </c>
    </row>
    <row r="22" spans="3:4" ht="12.75">
      <c r="C22" s="171">
        <f>'3 étap'!C23</f>
        <v>123.5</v>
      </c>
      <c r="D22" s="171" t="str">
        <f>'3 étap'!D23</f>
        <v>CADENET</v>
      </c>
    </row>
    <row r="23" spans="3:4" ht="12.75">
      <c r="C23" s="171">
        <f>'3 étap'!C26</f>
        <v>126</v>
      </c>
      <c r="D23" s="171" t="str">
        <f>'3 étap'!D26</f>
        <v>13 - BOUCHES DU RHONE</v>
      </c>
    </row>
    <row r="24" spans="3:4" ht="12.75">
      <c r="C24" s="171">
        <f>'3 étap'!C32</f>
        <v>159.5</v>
      </c>
      <c r="D24" s="171" t="str">
        <f>'3 étap'!D32</f>
        <v>83 - VAR</v>
      </c>
    </row>
    <row r="25" spans="3:4" ht="12.75">
      <c r="C25" s="171">
        <f>'3 étap'!C34</f>
        <v>188.5</v>
      </c>
      <c r="D25" s="171" t="str">
        <f>'3 étap'!D34</f>
        <v>SAINT MAXIMIN LA Ste BAUME</v>
      </c>
    </row>
    <row r="26" ht="12.75">
      <c r="D26" s="171"/>
    </row>
    <row r="27" spans="1:4" ht="12.75">
      <c r="A27" s="30" t="str">
        <f>'4 étap'!D5</f>
        <v>4ème étape : SAINT MAXIMIN LA SAINTE BAUME  ST MARTIN VESUBIE</v>
      </c>
      <c r="D27" s="31"/>
    </row>
    <row r="28" spans="3:4" ht="12.75">
      <c r="C28" s="169">
        <f>'4 étap'!C8</f>
        <v>0</v>
      </c>
      <c r="D28" s="169" t="str">
        <f>'4 étap'!D8</f>
        <v>83 - VAR</v>
      </c>
    </row>
    <row r="29" spans="3:4" ht="12.75">
      <c r="C29" s="171">
        <f>'4 étap'!C9</f>
        <v>0</v>
      </c>
      <c r="D29" s="169" t="str">
        <f>'4 étap'!D10</f>
        <v>Carcès</v>
      </c>
    </row>
    <row r="30" spans="3:4" ht="12.75">
      <c r="C30" s="171">
        <f>'4 étap'!C17</f>
        <v>77</v>
      </c>
      <c r="D30" s="171" t="str">
        <f>'4 étap'!D16</f>
        <v>06   ALPES MARITIMES</v>
      </c>
    </row>
    <row r="31" spans="3:4" ht="12.75">
      <c r="C31" s="171">
        <f>'4 étap'!C23</f>
        <v>113.5</v>
      </c>
      <c r="D31" s="171" t="str">
        <f>'4 étap'!D23</f>
        <v>VENCE</v>
      </c>
    </row>
    <row r="32" spans="3:4" ht="12.75">
      <c r="C32" s="171">
        <f>'4 étap'!C37</f>
        <v>191.5</v>
      </c>
      <c r="D32" s="171" t="str">
        <f>'4 étap'!D37</f>
        <v>ST MARTIN VESUBIE</v>
      </c>
    </row>
    <row r="33" ht="12.75">
      <c r="D33" s="171"/>
    </row>
    <row r="34" spans="1:4" ht="12.75">
      <c r="A34" s="30" t="str">
        <f>'5 étap'!D5</f>
        <v>5ème étape : ST MARTIN VESUBIE  GUILLESTRE</v>
      </c>
      <c r="D34" s="31"/>
    </row>
    <row r="35" spans="1:4" ht="12.75">
      <c r="A35" s="30"/>
      <c r="C35" s="169">
        <f>'5 étap'!C8</f>
        <v>0</v>
      </c>
      <c r="D35" s="169" t="str">
        <f>'5 étap'!D8</f>
        <v>06   ALPES MARITIMES</v>
      </c>
    </row>
    <row r="36" spans="1:4" ht="12.75">
      <c r="A36" s="30"/>
      <c r="C36" s="171">
        <f>'5 étap'!C9</f>
        <v>0</v>
      </c>
      <c r="D36" s="171" t="str">
        <f>'5 étap'!D9</f>
        <v>St MARTIN VESUBIE D2565</v>
      </c>
    </row>
    <row r="37" spans="1:4" ht="12.75">
      <c r="A37" s="30"/>
      <c r="C37" s="171">
        <f>'5 étap'!C16</f>
        <v>91.5</v>
      </c>
      <c r="D37" s="171" t="str">
        <f>'5 étap'!D16</f>
        <v>St ETIENNE de Tinée</v>
      </c>
    </row>
    <row r="38" spans="1:4" ht="12.75">
      <c r="A38" s="30"/>
      <c r="C38" s="171">
        <f>'5 étap'!C21</f>
        <v>117.5</v>
      </c>
      <c r="D38" s="171" t="str">
        <f>'5 étap'!D21</f>
        <v>04   ALPES DE HAUTE PROVENCE</v>
      </c>
    </row>
    <row r="39" spans="3:4" ht="12.75">
      <c r="C39" s="171">
        <f>'5 étap'!C26</f>
        <v>163.5</v>
      </c>
      <c r="D39" s="171" t="str">
        <f>'5 étap'!D26</f>
        <v>05 HAUTES ALPES</v>
      </c>
    </row>
    <row r="40" spans="3:4" ht="12.75">
      <c r="C40" s="171">
        <f>'5 étap'!C27</f>
        <v>182.5</v>
      </c>
      <c r="D40" s="171" t="str">
        <f>'5 étap'!D27</f>
        <v>GUILLESTRE</v>
      </c>
    </row>
    <row r="41" ht="12.75">
      <c r="D41" s="171"/>
    </row>
    <row r="42" spans="1:4" ht="12.75">
      <c r="A42" s="30" t="str">
        <f>'6 étap'!D5</f>
        <v>6ème étape : GUILLESTRE  TERMIGNON</v>
      </c>
      <c r="D42" s="31"/>
    </row>
    <row r="43" spans="3:4" ht="12.75">
      <c r="C43" s="169">
        <f>'6 étap'!C8</f>
        <v>0</v>
      </c>
      <c r="D43" s="169" t="str">
        <f>'6 étap'!D8</f>
        <v>05 HAUTES ALPES</v>
      </c>
    </row>
    <row r="44" spans="3:4" ht="12.75">
      <c r="C44" s="172">
        <f>'6 étap'!C9</f>
        <v>0</v>
      </c>
      <c r="D44" s="172" t="str">
        <f>'6 étap'!D9</f>
        <v>GUILLESTRE D902</v>
      </c>
    </row>
    <row r="45" spans="3:4" ht="12.75">
      <c r="C45" s="172">
        <f>'6 étap'!C21</f>
        <v>118.5</v>
      </c>
      <c r="D45" s="172" t="str">
        <f>'6 étap'!D21</f>
        <v> 73 SAVOIE</v>
      </c>
    </row>
    <row r="46" spans="3:4" ht="12.75">
      <c r="C46" s="172">
        <f>'6 étap'!C22</f>
        <v>135.5</v>
      </c>
      <c r="D46" s="172" t="str">
        <f>'6 étap'!D22</f>
        <v>Valloire</v>
      </c>
    </row>
    <row r="47" spans="3:4" ht="12.75">
      <c r="C47" s="171">
        <f>'6 étap'!C29</f>
        <v>188.5</v>
      </c>
      <c r="D47" s="171" t="str">
        <f>'6 étap'!D29</f>
        <v>Termignon</v>
      </c>
    </row>
    <row r="48" ht="12.75">
      <c r="D48" s="171"/>
    </row>
    <row r="49" spans="1:4" ht="12.75">
      <c r="A49" s="30" t="str">
        <f>'7 étap'!D5</f>
        <v>7ème étape : TERMIGNON  BELLEGARDE sur Valserine</v>
      </c>
      <c r="D49" s="31"/>
    </row>
    <row r="50" spans="1:4" s="23" customFormat="1" ht="12.75">
      <c r="A50" s="21"/>
      <c r="B50" s="28"/>
      <c r="C50" s="169">
        <f>'7 étap'!C8</f>
        <v>0</v>
      </c>
      <c r="D50" s="169" t="str">
        <f>'7 étap'!D8</f>
        <v> 73 SAVOIE</v>
      </c>
    </row>
    <row r="51" spans="1:4" s="23" customFormat="1" ht="12.75">
      <c r="A51" s="21"/>
      <c r="B51" s="28"/>
      <c r="C51" s="170">
        <f>'7 étap'!C11</f>
        <v>0</v>
      </c>
      <c r="D51" s="170" t="str">
        <f>'7 étap'!D11</f>
        <v>Bonneval s Arc (26Km)</v>
      </c>
    </row>
    <row r="52" spans="1:4" s="23" customFormat="1" ht="12.75">
      <c r="A52" s="21"/>
      <c r="B52" s="28"/>
      <c r="C52" s="170">
        <f>'7 étap'!C20</f>
        <v>124.5</v>
      </c>
      <c r="D52" s="170" t="str">
        <f>'7 étap'!D20</f>
        <v>UGINE</v>
      </c>
    </row>
    <row r="53" spans="1:4" s="23" customFormat="1" ht="12.75">
      <c r="A53" s="21"/>
      <c r="B53" s="28"/>
      <c r="C53" s="170">
        <v>124.5</v>
      </c>
      <c r="D53" s="170" t="str">
        <f>'7 étap'!D23</f>
        <v>74 HAUTE SAVOIE</v>
      </c>
    </row>
    <row r="54" spans="1:4" s="23" customFormat="1" ht="12.75">
      <c r="A54" s="21"/>
      <c r="B54" s="28"/>
      <c r="C54" s="170">
        <f>'7 étap'!C24</f>
        <v>124.5</v>
      </c>
      <c r="D54" s="170" t="str">
        <f>'7 étap'!D24</f>
        <v>FAVERGES</v>
      </c>
    </row>
    <row r="55" spans="1:4" s="23" customFormat="1" ht="12.75">
      <c r="A55" s="21"/>
      <c r="B55" s="28"/>
      <c r="C55" s="170">
        <f>'7 étap'!C33</f>
        <v>182</v>
      </c>
      <c r="D55" s="170" t="str">
        <f>'7 étap'!D33</f>
        <v>01 AIN</v>
      </c>
    </row>
    <row r="56" spans="1:4" s="23" customFormat="1" ht="12.75">
      <c r="A56" s="21"/>
      <c r="B56" s="28"/>
      <c r="C56" s="170">
        <f>'7 étap'!C34</f>
        <v>191</v>
      </c>
      <c r="D56" s="170" t="str">
        <f>'7 étap'!D34</f>
        <v>BELLEGARDE s Valserine</v>
      </c>
    </row>
    <row r="57" spans="1:4" s="23" customFormat="1" ht="12.75">
      <c r="A57" s="21"/>
      <c r="B57" s="28"/>
      <c r="C57" s="170"/>
      <c r="D57" s="170"/>
    </row>
    <row r="58" spans="1:4" s="23" customFormat="1" ht="12.75">
      <c r="A58" s="30" t="str">
        <f>'8 étap'!D5</f>
        <v>8ème étape :  BELLEGARDE sur Valserine  BESANCON</v>
      </c>
      <c r="B58" s="28"/>
      <c r="C58" s="170"/>
      <c r="D58" s="31"/>
    </row>
    <row r="59" spans="3:4" ht="12.75">
      <c r="C59" s="169">
        <f>'8 étap'!C8</f>
        <v>0</v>
      </c>
      <c r="D59" s="169" t="str">
        <f>'8 étap'!D8</f>
        <v>01 AIN</v>
      </c>
    </row>
    <row r="60" spans="3:4" ht="12.75">
      <c r="C60" s="171">
        <f>'8 étap'!C9</f>
        <v>0</v>
      </c>
      <c r="D60" s="171" t="str">
        <f>'8 étap'!D9</f>
        <v>BELLEGARDE s Valserine</v>
      </c>
    </row>
    <row r="61" spans="3:4" ht="12.75">
      <c r="C61" s="171">
        <f>'8 étap'!C18</f>
        <v>45</v>
      </c>
      <c r="D61" s="171" t="str">
        <f>'8 étap'!D18</f>
        <v>39 JURA</v>
      </c>
    </row>
    <row r="62" spans="3:4" ht="12.75">
      <c r="C62" s="171">
        <f>'8 étap'!C37</f>
        <v>141</v>
      </c>
      <c r="D62" s="171" t="str">
        <f>'8 étap'!D37</f>
        <v>SALINS LES BAINS</v>
      </c>
    </row>
    <row r="63" spans="3:4" ht="12.75">
      <c r="C63" s="171">
        <f>'8 étap'!C41</f>
        <v>149</v>
      </c>
      <c r="D63" s="171" t="str">
        <f>'8 étap'!D41</f>
        <v>25 DOUBS D102</v>
      </c>
    </row>
    <row r="64" spans="3:4" ht="12.75">
      <c r="C64" s="171">
        <f>'8 étap'!C50</f>
        <v>190.5</v>
      </c>
      <c r="D64" s="171" t="str">
        <f>'8 étap'!D50</f>
        <v>BESANçON</v>
      </c>
    </row>
    <row r="65" ht="12.75">
      <c r="D65" s="171"/>
    </row>
    <row r="66" spans="1:4" ht="12.75">
      <c r="A66" s="30" t="str">
        <f>'9 étap'!D5</f>
        <v>9ème étape : BESANCON   MASEVAUX</v>
      </c>
      <c r="D66" s="31"/>
    </row>
    <row r="67" spans="1:4" ht="12.75">
      <c r="A67" s="23"/>
      <c r="C67" s="169">
        <f>'9 étap'!C8</f>
        <v>0</v>
      </c>
      <c r="D67" s="169" t="str">
        <f>'9 étap'!D8</f>
        <v>25 DOUBS</v>
      </c>
    </row>
    <row r="68" spans="1:4" ht="12.75">
      <c r="A68" s="23"/>
      <c r="C68" s="171">
        <f>'9 étap'!C9</f>
        <v>0</v>
      </c>
      <c r="D68" s="171" t="str">
        <f>'9 étap'!D9</f>
        <v>BESANçON N57</v>
      </c>
    </row>
    <row r="69" spans="1:4" ht="12.75">
      <c r="A69" s="23"/>
      <c r="C69" s="171">
        <f>'9 étap'!C28</f>
        <v>108</v>
      </c>
      <c r="D69" s="171" t="str">
        <f>'9 étap'!D28</f>
        <v>90 TERRITOIRE DE BELFORT D26</v>
      </c>
    </row>
    <row r="70" spans="1:4" ht="12.75">
      <c r="A70" s="23"/>
      <c r="C70" s="171">
        <f>'9 étap'!C31</f>
        <v>119</v>
      </c>
      <c r="D70" s="171" t="str">
        <f>'9 étap'!D31</f>
        <v>DELLE</v>
      </c>
    </row>
    <row r="71" spans="1:4" ht="12.75">
      <c r="A71" s="23"/>
      <c r="C71" s="171">
        <f>'9 étap'!C36</f>
        <v>131</v>
      </c>
      <c r="D71" s="171" t="str">
        <f>'9 étap'!D36</f>
        <v>68 HAUT RHIN</v>
      </c>
    </row>
    <row r="72" spans="1:4" ht="12.75">
      <c r="A72" s="23"/>
      <c r="C72" s="171">
        <f>'9 étap'!C48</f>
        <v>183</v>
      </c>
      <c r="D72" s="171" t="str">
        <f>'9 étap'!D48</f>
        <v>MASEVAUX</v>
      </c>
    </row>
    <row r="73" spans="1:4" ht="12.75">
      <c r="A73" s="23"/>
      <c r="D73" s="171"/>
    </row>
    <row r="74" spans="1:4" ht="12.75">
      <c r="A74" s="30" t="str">
        <f>'10 étap'!D5</f>
        <v>10ème étape :  MASEVAUX   SAVERNE </v>
      </c>
      <c r="C74" s="36"/>
      <c r="D74" s="31"/>
    </row>
    <row r="75" spans="1:4" ht="12.75">
      <c r="A75" s="22"/>
      <c r="B75" s="28"/>
      <c r="C75" s="169">
        <f>'10 étap'!C8</f>
        <v>0</v>
      </c>
      <c r="D75" s="169" t="str">
        <f>'10 étap'!D8</f>
        <v>68 HAUT RHIN</v>
      </c>
    </row>
    <row r="76" spans="3:4" ht="12.75">
      <c r="C76" s="171">
        <f>'10 étap'!C10</f>
        <v>0</v>
      </c>
      <c r="D76" s="171" t="str">
        <f>'10 étap'!D10</f>
        <v>Bourbach le Haut</v>
      </c>
    </row>
    <row r="77" spans="1:4" ht="12.75">
      <c r="A77" s="19"/>
      <c r="B77" s="38"/>
      <c r="C77" s="171">
        <f>'10 étap'!C19</f>
        <v>45</v>
      </c>
      <c r="D77" s="171" t="str">
        <f>'10 étap'!D19</f>
        <v>88 VOSGES</v>
      </c>
    </row>
    <row r="78" spans="1:4" ht="12.75">
      <c r="A78" s="19"/>
      <c r="B78" s="38"/>
      <c r="C78" s="171">
        <f>'10 étap'!C21</f>
        <v>68</v>
      </c>
      <c r="D78" s="171" t="str">
        <f>'10 étap'!D21</f>
        <v>68 HAUT RHIN D148</v>
      </c>
    </row>
    <row r="79" spans="1:4" ht="12.75">
      <c r="A79" s="19"/>
      <c r="B79" s="38"/>
      <c r="C79" s="171">
        <f>'10 étap'!C24</f>
        <v>76</v>
      </c>
      <c r="D79" s="171" t="str">
        <f>'10 étap'!D24</f>
        <v>88 VOSGES</v>
      </c>
    </row>
    <row r="80" spans="1:4" ht="12.75">
      <c r="A80" s="19"/>
      <c r="B80" s="38"/>
      <c r="C80" s="171">
        <f>'10 étap'!C30</f>
        <v>104.5</v>
      </c>
      <c r="D80" s="171" t="str">
        <f>'10 étap'!D30</f>
        <v>PROVENCHERES S Fave</v>
      </c>
    </row>
    <row r="81" spans="1:4" ht="12.75">
      <c r="A81" s="19"/>
      <c r="B81" s="38"/>
      <c r="C81" s="171">
        <f>'10 étap'!C35</f>
        <v>115</v>
      </c>
      <c r="D81" s="171" t="str">
        <f>'10 étap'!D35</f>
        <v>67 BAS RHIN</v>
      </c>
    </row>
    <row r="82" spans="1:4" ht="12.75">
      <c r="A82" s="19"/>
      <c r="B82" s="38"/>
      <c r="C82" s="171">
        <f>'10 étap'!C46</f>
        <v>189</v>
      </c>
      <c r="D82" s="171" t="str">
        <f>'10 étap'!D46</f>
        <v>SAVERNE</v>
      </c>
    </row>
    <row r="83" spans="1:4" ht="12.75">
      <c r="A83" s="19"/>
      <c r="B83" s="38"/>
      <c r="D83" s="31"/>
    </row>
    <row r="84" spans="1:4" ht="12.75">
      <c r="A84" s="30" t="str">
        <f>'11 étap'!D5</f>
        <v>11ème  étape : SAVERNE  VERDUN</v>
      </c>
      <c r="B84" s="36"/>
      <c r="C84" s="36"/>
      <c r="D84" s="31"/>
    </row>
    <row r="85" spans="1:4" ht="12.75">
      <c r="A85" s="21"/>
      <c r="B85" s="39"/>
      <c r="C85" s="169">
        <f>'11 étap'!C8</f>
        <v>0</v>
      </c>
      <c r="D85" s="169" t="str">
        <f>'11 étap'!D8</f>
        <v>67 BAS RHIN</v>
      </c>
    </row>
    <row r="86" spans="1:4" ht="12.75">
      <c r="A86" s="21"/>
      <c r="B86" s="39"/>
      <c r="C86" s="170">
        <f>'11 étap'!C9</f>
        <v>0</v>
      </c>
      <c r="D86" s="170" t="str">
        <f>'11 étap'!D9</f>
        <v>SAVERNE D132</v>
      </c>
    </row>
    <row r="87" spans="1:4" ht="12.75">
      <c r="A87" s="21"/>
      <c r="B87" s="39"/>
      <c r="C87" s="170">
        <f>'11 étap'!C10</f>
        <v>0</v>
      </c>
      <c r="D87" s="170" t="str">
        <f>'11 étap'!D10</f>
        <v>57 MOSELLE D38</v>
      </c>
    </row>
    <row r="88" spans="1:4" ht="12.75">
      <c r="A88" s="21"/>
      <c r="B88" s="24"/>
      <c r="C88" s="170">
        <f>'11 étap'!C28</f>
        <v>90.5</v>
      </c>
      <c r="D88" s="170" t="str">
        <f>'11 étap'!D28</f>
        <v>54 MEURTHE ET MOSELLE D45</v>
      </c>
    </row>
    <row r="89" spans="1:4" ht="12.75">
      <c r="A89" s="21"/>
      <c r="B89" s="24"/>
      <c r="C89" s="170">
        <f>'11 étap'!C31</f>
        <v>112</v>
      </c>
      <c r="D89" s="170" t="str">
        <f>'11 étap'!D31</f>
        <v>PONT A MOUSSON</v>
      </c>
    </row>
    <row r="90" spans="1:4" ht="12.75">
      <c r="A90" s="21"/>
      <c r="B90" s="24"/>
      <c r="C90" s="170">
        <f>'11 étap'!C38</f>
        <v>134.5</v>
      </c>
      <c r="D90" s="170" t="str">
        <f>'11 étap'!D38</f>
        <v>55 MEUSE D133</v>
      </c>
    </row>
    <row r="91" spans="1:4" ht="12.75">
      <c r="A91" s="21"/>
      <c r="B91" s="24"/>
      <c r="C91" s="170">
        <f>'11 étap'!C51</f>
        <v>193</v>
      </c>
      <c r="D91" s="170" t="str">
        <f>'11 étap'!D49</f>
        <v>VERDUN</v>
      </c>
    </row>
    <row r="92" spans="1:4" ht="12.75">
      <c r="A92" s="5"/>
      <c r="B92" s="24"/>
      <c r="C92" s="170"/>
      <c r="D92" s="31"/>
    </row>
    <row r="93" spans="1:4" ht="12.75">
      <c r="A93" s="30" t="str">
        <f>'12 étap'!D5</f>
        <v>12ème  étape :VERDUN SAINT QUENTIN</v>
      </c>
      <c r="B93" s="24"/>
      <c r="C93" s="170"/>
      <c r="D93" s="31"/>
    </row>
    <row r="94" spans="3:4" ht="12.75">
      <c r="C94" s="169">
        <f>'12 étap'!C8</f>
        <v>0</v>
      </c>
      <c r="D94" s="169" t="str">
        <f>'12 étap'!D8</f>
        <v>55 MEUSE</v>
      </c>
    </row>
    <row r="95" spans="3:4" ht="12.75">
      <c r="C95" s="169">
        <f>'12 étap'!C11</f>
        <v>0</v>
      </c>
      <c r="D95" s="169" t="str">
        <f>'12 étap'!D11</f>
        <v>Esnes en Argonne D38</v>
      </c>
    </row>
    <row r="96" spans="3:4" ht="12.75">
      <c r="C96" s="169">
        <f>'12 étap'!C14</f>
        <v>22</v>
      </c>
      <c r="D96" s="169" t="str">
        <f>'12 étap'!D14</f>
        <v>08 ARDENNES</v>
      </c>
    </row>
    <row r="97" spans="3:4" ht="12.75">
      <c r="C97" s="169">
        <f>'12 étap'!C30</f>
        <v>112</v>
      </c>
      <c r="D97" s="169" t="str">
        <f>'12 étap'!D30</f>
        <v>02 AISNE</v>
      </c>
    </row>
    <row r="98" spans="3:4" ht="12.75">
      <c r="C98" s="169">
        <f>'12 étap'!C32</f>
        <v>119</v>
      </c>
      <c r="D98" s="169" t="str">
        <f>'12 étap'!D32</f>
        <v>Dizy le Gros</v>
      </c>
    </row>
    <row r="99" spans="3:4" ht="12.75">
      <c r="C99" s="169">
        <f>'12 étap'!C46</f>
        <v>188</v>
      </c>
      <c r="D99" s="169" t="str">
        <f>'12 étap'!D46</f>
        <v>St QUENTIN</v>
      </c>
    </row>
    <row r="100" ht="12.75">
      <c r="D100" s="31"/>
    </row>
    <row r="101" spans="1:4" ht="12.75">
      <c r="A101" s="30" t="str">
        <f>'13 étap'!D5</f>
        <v>13ème  étape : SAINT QUENTIN   St NICOLAS d'Aliermont</v>
      </c>
      <c r="D101" s="31"/>
    </row>
    <row r="102" spans="1:4" ht="12.75">
      <c r="A102" s="42"/>
      <c r="C102" s="169">
        <f>'13 étap'!C8</f>
        <v>0</v>
      </c>
      <c r="D102" s="169" t="str">
        <f>'13 étap'!D8</f>
        <v>02 AISNE</v>
      </c>
    </row>
    <row r="103" spans="1:4" ht="12.75">
      <c r="A103" s="42"/>
      <c r="C103" s="169">
        <f>'13 étap'!C9</f>
        <v>0</v>
      </c>
      <c r="D103" s="169" t="str">
        <f>'13 étap'!D9</f>
        <v>SAINT QUENTIN D67</v>
      </c>
    </row>
    <row r="104" spans="1:4" ht="12.75">
      <c r="A104" s="42"/>
      <c r="C104" s="169">
        <f>'13 étap'!C13</f>
        <v>13</v>
      </c>
      <c r="D104" s="169" t="str">
        <f>'13 étap'!D13</f>
        <v>80 SOMME</v>
      </c>
    </row>
    <row r="105" spans="1:4" ht="12.75">
      <c r="A105" s="42"/>
      <c r="C105" s="169">
        <f>'13 étap'!C16</f>
        <v>28.5</v>
      </c>
      <c r="D105" s="169" t="str">
        <f>'13 étap'!D16</f>
        <v>60 OISE</v>
      </c>
    </row>
    <row r="106" spans="1:4" ht="12.75">
      <c r="A106" s="42"/>
      <c r="C106" s="169">
        <f>'13 étap'!C17</f>
        <v>29.5</v>
      </c>
      <c r="D106" s="169" t="str">
        <f>'13 étap'!D17</f>
        <v>80 SOMME</v>
      </c>
    </row>
    <row r="107" spans="3:4" ht="12.75">
      <c r="C107" s="169">
        <f>'13 étap'!C18</f>
        <v>30.5</v>
      </c>
      <c r="D107" s="169" t="str">
        <f>'13 étap'!D18</f>
        <v>60 OISE</v>
      </c>
    </row>
    <row r="108" spans="3:4" ht="12.75">
      <c r="C108" s="169">
        <f>'13 étap'!C19</f>
        <v>32</v>
      </c>
      <c r="D108" s="169" t="str">
        <f>'13 étap'!D19</f>
        <v>80 SOMME</v>
      </c>
    </row>
    <row r="109" spans="3:4" ht="12.75">
      <c r="C109" s="169">
        <f>'13 étap'!C29</f>
        <v>77</v>
      </c>
      <c r="D109" s="169" t="str">
        <f>'13 étap'!D29</f>
        <v>60 OISE</v>
      </c>
    </row>
    <row r="110" spans="3:4" ht="12.75">
      <c r="C110" s="169">
        <f>'13 étap'!C41</f>
        <v>128</v>
      </c>
      <c r="D110" s="169" t="str">
        <f>'13 étap'!D41</f>
        <v>76 SEINE MARITIME</v>
      </c>
    </row>
    <row r="111" spans="3:4" ht="12.75">
      <c r="C111" s="169">
        <f>'13 étap'!C43</f>
        <v>143.5</v>
      </c>
      <c r="D111" s="169" t="str">
        <f>'13 étap'!D43</f>
        <v>FORGES les Eaux</v>
      </c>
    </row>
    <row r="112" spans="3:4" ht="12.75">
      <c r="C112" s="171">
        <f>'13 étap'!C50</f>
        <v>188</v>
      </c>
      <c r="D112" s="171" t="str">
        <f>'13 étap'!D50</f>
        <v>St Nicolas d'Aliermont</v>
      </c>
    </row>
    <row r="113" ht="12.75">
      <c r="D113" s="31"/>
    </row>
    <row r="114" spans="1:4" s="27" customFormat="1" ht="12.75">
      <c r="A114" s="30" t="str">
        <f>'14 étap'!D5</f>
        <v>14ème  étape :St NICOLAS d'Aliermont  BERNAY</v>
      </c>
      <c r="B114" s="37"/>
      <c r="C114" s="36"/>
      <c r="D114" s="31"/>
    </row>
    <row r="115" spans="3:4" ht="12.75">
      <c r="C115" s="169">
        <f>'14 étap'!C8</f>
        <v>0</v>
      </c>
      <c r="D115" s="169" t="str">
        <f>'14 étap'!D8</f>
        <v>76 SEINE MARITIME</v>
      </c>
    </row>
    <row r="116" spans="3:4" ht="12.75">
      <c r="C116" s="171">
        <f>'14 étap'!C9</f>
        <v>0</v>
      </c>
      <c r="D116" s="171" t="str">
        <f>'14 étap'!D9</f>
        <v>St Nicolas d'Aliermont D149</v>
      </c>
    </row>
    <row r="117" spans="3:4" ht="12.75">
      <c r="C117" s="171">
        <f>'14 étap'!C28</f>
        <v>84</v>
      </c>
      <c r="D117" s="171" t="str">
        <f>'14 étap'!D28</f>
        <v>27 - EURE D95</v>
      </c>
    </row>
    <row r="118" spans="3:4" ht="12.75">
      <c r="C118" s="171">
        <f>'14 étap'!C32</f>
        <v>109.5</v>
      </c>
      <c r="D118" s="171" t="str">
        <f>'14 étap'!D32</f>
        <v>Marais Vernier</v>
      </c>
    </row>
    <row r="119" spans="3:4" ht="12.75">
      <c r="C119" s="171">
        <f>'14 étap'!C43</f>
        <v>166.5</v>
      </c>
      <c r="D119" s="171" t="str">
        <f>'14 étap'!D43</f>
        <v>BERNAY</v>
      </c>
    </row>
  </sheetData>
  <printOptions horizontalCentered="1"/>
  <pageMargins left="0.7874015748031497" right="0.7874015748031497" top="0.984251968503937" bottom="0.984251968503937" header="0.5118110236220472" footer="0.5118110236220472"/>
  <pageSetup orientation="portrait" paperSize="9" scale="60" r:id="rId1"/>
  <headerFooter alignWithMargins="0">
    <oddFooter>&amp;L&amp;F   &amp;D  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14"/>
  <dimension ref="A1:G207"/>
  <sheetViews>
    <sheetView workbookViewId="0" topLeftCell="A117">
      <selection activeCell="A50" sqref="A50"/>
    </sheetView>
  </sheetViews>
  <sheetFormatPr defaultColWidth="11.421875" defaultRowHeight="12.75"/>
  <cols>
    <col min="1" max="1" width="63.7109375" style="8" customWidth="1"/>
    <col min="2" max="2" width="65.00390625" style="6" customWidth="1"/>
    <col min="3" max="3" width="32.7109375" style="6" customWidth="1"/>
    <col min="4" max="4" width="49.7109375" style="6" customWidth="1"/>
    <col min="5" max="16384" width="11.421875" style="6" customWidth="1"/>
  </cols>
  <sheetData>
    <row r="1" ht="18">
      <c r="A1" s="41" t="s">
        <v>33</v>
      </c>
    </row>
    <row r="4" spans="1:2" s="23" customFormat="1" ht="12.75">
      <c r="A4" s="26" t="str">
        <f>'1 étap'!D5</f>
        <v>1ère étape : SALLES-CURAN  CAVEIRAC</v>
      </c>
      <c r="B4" s="173"/>
    </row>
    <row r="5" spans="1:2" s="23" customFormat="1" ht="12.75">
      <c r="A5" s="40"/>
      <c r="B5" s="26" t="s">
        <v>552</v>
      </c>
    </row>
    <row r="6" spans="1:2" s="23" customFormat="1" ht="12.75">
      <c r="A6" s="40"/>
      <c r="B6" s="26" t="s">
        <v>553</v>
      </c>
    </row>
    <row r="7" spans="1:2" s="23" customFormat="1" ht="12.75">
      <c r="A7" s="26"/>
      <c r="B7" s="26" t="s">
        <v>554</v>
      </c>
    </row>
    <row r="8" spans="1:2" s="23" customFormat="1" ht="12.75">
      <c r="A8" s="26"/>
      <c r="B8" s="173"/>
    </row>
    <row r="9" s="23" customFormat="1" ht="12.75">
      <c r="A9" s="26" t="str">
        <f>'2 étap'!D5</f>
        <v>2ème étape : CAVEIRAC   BUIS LES BARONNIES</v>
      </c>
    </row>
    <row r="10" spans="1:2" s="23" customFormat="1" ht="12.75">
      <c r="A10" s="26"/>
      <c r="B10" s="23" t="s">
        <v>555</v>
      </c>
    </row>
    <row r="11" spans="1:2" s="23" customFormat="1" ht="12.75">
      <c r="A11" s="26"/>
      <c r="B11" s="23" t="s">
        <v>556</v>
      </c>
    </row>
    <row r="12" spans="1:2" s="23" customFormat="1" ht="12.75">
      <c r="A12" s="26"/>
      <c r="B12" s="23" t="s">
        <v>557</v>
      </c>
    </row>
    <row r="13" spans="1:2" s="23" customFormat="1" ht="12.75">
      <c r="A13" s="26"/>
      <c r="B13" s="23" t="s">
        <v>558</v>
      </c>
    </row>
    <row r="14" s="23" customFormat="1" ht="12.75">
      <c r="A14" s="26"/>
    </row>
    <row r="15" s="23" customFormat="1" ht="12.75">
      <c r="A15" s="26" t="str">
        <f>'3 étap'!D5</f>
        <v>3ème étape BUIS LES BARONNIES  SAINT MAXIMIN LA SAINTE BAUME</v>
      </c>
    </row>
    <row r="16" spans="1:2" s="23" customFormat="1" ht="12.75">
      <c r="A16" s="40"/>
      <c r="B16" s="23" t="s">
        <v>559</v>
      </c>
    </row>
    <row r="17" spans="1:2" s="23" customFormat="1" ht="12.75">
      <c r="A17" s="40"/>
      <c r="B17" s="23" t="s">
        <v>560</v>
      </c>
    </row>
    <row r="18" spans="1:2" s="23" customFormat="1" ht="12.75">
      <c r="A18" s="40"/>
      <c r="B18" s="23" t="s">
        <v>561</v>
      </c>
    </row>
    <row r="19" spans="1:2" s="23" customFormat="1" ht="12.75">
      <c r="A19" s="26"/>
      <c r="B19" s="174" t="s">
        <v>562</v>
      </c>
    </row>
    <row r="20" s="23" customFormat="1" ht="12.75">
      <c r="A20" s="26"/>
    </row>
    <row r="21" s="23" customFormat="1" ht="12.75">
      <c r="A21" s="26" t="str">
        <f>'4 étap'!D5</f>
        <v>4ème étape : SAINT MAXIMIN LA SAINTE BAUME  ST MARTIN VESUBIE</v>
      </c>
    </row>
    <row r="22" spans="1:2" s="23" customFormat="1" ht="12.75">
      <c r="A22" s="26"/>
      <c r="B22" s="23" t="s">
        <v>537</v>
      </c>
    </row>
    <row r="23" spans="1:2" s="23" customFormat="1" ht="12.75">
      <c r="A23" s="26"/>
      <c r="B23" s="23" t="s">
        <v>538</v>
      </c>
    </row>
    <row r="24" s="23" customFormat="1" ht="12.75">
      <c r="A24" s="26"/>
    </row>
    <row r="25" s="23" customFormat="1" ht="12.75">
      <c r="A25" s="26" t="str">
        <f>'5 étap'!D5</f>
        <v>5ème étape : ST MARTIN VESUBIE  GUILLESTRE</v>
      </c>
    </row>
    <row r="26" spans="1:2" s="23" customFormat="1" ht="12.75">
      <c r="A26" s="26"/>
      <c r="B26" s="23" t="s">
        <v>536</v>
      </c>
    </row>
    <row r="27" spans="1:2" s="23" customFormat="1" ht="12.75">
      <c r="A27" s="40"/>
      <c r="B27" s="23" t="s">
        <v>535</v>
      </c>
    </row>
    <row r="28" spans="1:2" s="23" customFormat="1" ht="12.75">
      <c r="A28" s="40"/>
      <c r="B28" s="23" t="s">
        <v>563</v>
      </c>
    </row>
    <row r="29" s="23" customFormat="1" ht="12.75">
      <c r="A29" s="26"/>
    </row>
    <row r="30" s="23" customFormat="1" ht="12.75">
      <c r="A30" s="26" t="str">
        <f>'6 étap'!D5</f>
        <v>6ème étape : GUILLESTRE  TERMIGNON</v>
      </c>
    </row>
    <row r="31" spans="1:2" s="23" customFormat="1" ht="12.75">
      <c r="A31" s="24"/>
      <c r="B31" s="23" t="s">
        <v>563</v>
      </c>
    </row>
    <row r="32" spans="1:2" s="23" customFormat="1" ht="12.75">
      <c r="A32" s="26"/>
      <c r="B32" s="23" t="s">
        <v>564</v>
      </c>
    </row>
    <row r="33" spans="1:7" s="23" customFormat="1" ht="12.75">
      <c r="A33" s="26"/>
      <c r="G33" s="23">
        <v>67</v>
      </c>
    </row>
    <row r="34" spans="1:2" s="23" customFormat="1" ht="12.75">
      <c r="A34" s="26" t="str">
        <f>'7 étap'!D5</f>
        <v>7ème étape : TERMIGNON  BELLEGARDE sur Valserine</v>
      </c>
      <c r="B34" s="26"/>
    </row>
    <row r="35" spans="1:2" s="23" customFormat="1" ht="12.75">
      <c r="A35" s="26"/>
      <c r="B35" s="26" t="s">
        <v>564</v>
      </c>
    </row>
    <row r="36" spans="1:2" s="23" customFormat="1" ht="12.75">
      <c r="A36" s="26"/>
      <c r="B36" s="26" t="s">
        <v>565</v>
      </c>
    </row>
    <row r="37" spans="1:2" s="23" customFormat="1" ht="12.75">
      <c r="A37" s="26"/>
      <c r="B37" s="26" t="s">
        <v>566</v>
      </c>
    </row>
    <row r="38" s="23" customFormat="1" ht="12.75">
      <c r="A38" s="26"/>
    </row>
    <row r="39" s="23" customFormat="1" ht="12.75">
      <c r="A39" s="26" t="str">
        <f>'8 étap'!D5</f>
        <v>8ème étape :  BELLEGARDE sur Valserine  BESANCON</v>
      </c>
    </row>
    <row r="40" spans="1:2" s="23" customFormat="1" ht="12.75">
      <c r="A40" s="40"/>
      <c r="B40" s="23" t="s">
        <v>566</v>
      </c>
    </row>
    <row r="41" spans="1:2" s="23" customFormat="1" ht="12.75">
      <c r="A41" s="26"/>
      <c r="B41" s="23" t="s">
        <v>567</v>
      </c>
    </row>
    <row r="42" spans="1:2" s="23" customFormat="1" ht="12.75">
      <c r="A42" s="26"/>
      <c r="B42" s="23" t="s">
        <v>579</v>
      </c>
    </row>
    <row r="43" s="23" customFormat="1" ht="12.75">
      <c r="A43" s="26"/>
    </row>
    <row r="44" s="23" customFormat="1" ht="12.75">
      <c r="A44" s="26" t="str">
        <f>'9 étap'!D5</f>
        <v>9ème étape : BESANCON   MASEVAUX</v>
      </c>
    </row>
    <row r="45" spans="1:2" s="23" customFormat="1" ht="12.75">
      <c r="A45" s="26"/>
      <c r="B45" s="23" t="s">
        <v>577</v>
      </c>
    </row>
    <row r="46" spans="1:2" s="23" customFormat="1" ht="12.75">
      <c r="A46" s="26"/>
      <c r="B46" s="23" t="s">
        <v>551</v>
      </c>
    </row>
    <row r="47" spans="1:2" s="23" customFormat="1" ht="12.75">
      <c r="A47" s="26"/>
      <c r="B47" s="23" t="s">
        <v>568</v>
      </c>
    </row>
    <row r="48" s="23" customFormat="1" ht="12.75">
      <c r="A48" s="26"/>
    </row>
    <row r="49" s="23" customFormat="1" ht="12.75">
      <c r="A49" s="141" t="str">
        <f>'10 étap'!D5</f>
        <v>10ème étape :  MASEVAUX   SAVERNE </v>
      </c>
    </row>
    <row r="50" spans="1:2" s="23" customFormat="1" ht="12.75">
      <c r="A50" s="141"/>
      <c r="B50" s="23" t="s">
        <v>571</v>
      </c>
    </row>
    <row r="51" spans="1:2" s="23" customFormat="1" ht="12.75">
      <c r="A51" s="26"/>
      <c r="B51" s="23" t="s">
        <v>568</v>
      </c>
    </row>
    <row r="52" spans="1:2" s="23" customFormat="1" ht="12.75">
      <c r="A52" s="26"/>
      <c r="B52" s="23" t="s">
        <v>569</v>
      </c>
    </row>
    <row r="53" s="23" customFormat="1" ht="12.75">
      <c r="A53" s="26"/>
    </row>
    <row r="54" s="23" customFormat="1" ht="12.75">
      <c r="A54" s="26" t="str">
        <f>'11 étap'!D5</f>
        <v>11ème  étape : SAVERNE  VERDUN</v>
      </c>
    </row>
    <row r="55" spans="1:2" s="23" customFormat="1" ht="12.75">
      <c r="A55" s="87"/>
      <c r="B55" s="23" t="s">
        <v>571</v>
      </c>
    </row>
    <row r="56" spans="1:2" s="23" customFormat="1" ht="12.75">
      <c r="A56" s="26"/>
      <c r="B56" s="6" t="s">
        <v>570</v>
      </c>
    </row>
    <row r="57" spans="1:2" s="23" customFormat="1" ht="12.75">
      <c r="A57" s="26"/>
      <c r="B57" s="6" t="s">
        <v>572</v>
      </c>
    </row>
    <row r="58" spans="1:2" ht="12.75">
      <c r="A58" s="26"/>
      <c r="B58" s="26" t="s">
        <v>573</v>
      </c>
    </row>
    <row r="59" ht="12.75">
      <c r="A59" s="23"/>
    </row>
    <row r="60" ht="12.75">
      <c r="A60" s="6" t="str">
        <f>'12 étap'!D5</f>
        <v>12ème  étape :VERDUN SAINT QUENTIN</v>
      </c>
    </row>
    <row r="61" spans="1:2" ht="12.75">
      <c r="A61" s="23"/>
      <c r="B61" s="6" t="s">
        <v>573</v>
      </c>
    </row>
    <row r="62" spans="1:2" ht="12.75">
      <c r="A62" s="6"/>
      <c r="B62" s="26" t="s">
        <v>574</v>
      </c>
    </row>
    <row r="63" spans="1:2" ht="12.75">
      <c r="A63" s="23"/>
      <c r="B63" s="6" t="s">
        <v>575</v>
      </c>
    </row>
    <row r="64" ht="12.75">
      <c r="A64" s="6"/>
    </row>
    <row r="65" spans="1:2" ht="12.75">
      <c r="A65" s="6" t="str">
        <f>'13 étap'!D5</f>
        <v>13ème  étape : SAINT QUENTIN   St NICOLAS d'Aliermont</v>
      </c>
      <c r="B65" s="26"/>
    </row>
    <row r="66" spans="1:2" ht="12.75">
      <c r="A66" s="6"/>
      <c r="B66" s="6" t="s">
        <v>575</v>
      </c>
    </row>
    <row r="67" spans="1:2" ht="12.75">
      <c r="A67" s="23"/>
      <c r="B67" s="26" t="s">
        <v>424</v>
      </c>
    </row>
    <row r="68" spans="1:2" ht="12.75">
      <c r="A68" s="23"/>
      <c r="B68" s="6" t="s">
        <v>423</v>
      </c>
    </row>
    <row r="69" spans="1:2" ht="12.75">
      <c r="A69" s="23"/>
      <c r="B69" s="26" t="s">
        <v>425</v>
      </c>
    </row>
    <row r="70" spans="1:2" ht="12.75">
      <c r="A70" s="23"/>
      <c r="B70" s="26"/>
    </row>
    <row r="71" ht="12.75">
      <c r="A71" s="6" t="str">
        <f>'14 étap'!D5</f>
        <v>14ème  étape :St NICOLAS d'Aliermont  BERNAY</v>
      </c>
    </row>
    <row r="72" spans="1:2" ht="12.75">
      <c r="A72" s="23"/>
      <c r="B72" s="6" t="s">
        <v>425</v>
      </c>
    </row>
    <row r="73" spans="1:2" ht="12.75">
      <c r="A73" s="23"/>
      <c r="B73" s="141" t="s">
        <v>576</v>
      </c>
    </row>
    <row r="74" ht="12.75">
      <c r="A74" s="23"/>
    </row>
    <row r="75" ht="18">
      <c r="A75" s="264" t="s">
        <v>597</v>
      </c>
    </row>
    <row r="77" ht="12.75">
      <c r="A77" s="6"/>
    </row>
    <row r="78" spans="1:2" ht="12.75">
      <c r="A78" s="6" t="s">
        <v>566</v>
      </c>
      <c r="B78" s="6" t="s">
        <v>582</v>
      </c>
    </row>
    <row r="79" spans="1:2" ht="12.75">
      <c r="A79" s="6"/>
      <c r="B79" s="6" t="s">
        <v>581</v>
      </c>
    </row>
    <row r="80" ht="12.75">
      <c r="A80" s="6"/>
    </row>
    <row r="81" spans="1:2" ht="12.75">
      <c r="A81" s="6" t="s">
        <v>575</v>
      </c>
      <c r="B81" s="6" t="s">
        <v>583</v>
      </c>
    </row>
    <row r="82" spans="1:2" ht="12.75">
      <c r="A82" s="6"/>
      <c r="B82" s="6" t="s">
        <v>600</v>
      </c>
    </row>
    <row r="83" ht="12.75">
      <c r="A83" s="6"/>
    </row>
    <row r="84" spans="1:2" ht="12.75">
      <c r="A84" s="6" t="s">
        <v>535</v>
      </c>
      <c r="B84" s="6" t="s">
        <v>605</v>
      </c>
    </row>
    <row r="85" ht="12.75">
      <c r="A85" s="6"/>
    </row>
    <row r="86" spans="1:2" ht="12.75">
      <c r="A86" s="6" t="s">
        <v>563</v>
      </c>
      <c r="B86" s="6" t="s">
        <v>605</v>
      </c>
    </row>
    <row r="87" spans="1:2" ht="12.75">
      <c r="A87" s="6"/>
      <c r="B87" s="6" t="s">
        <v>604</v>
      </c>
    </row>
    <row r="88" ht="12.75">
      <c r="A88" s="6"/>
    </row>
    <row r="89" spans="1:2" ht="12.75">
      <c r="A89" s="6" t="s">
        <v>536</v>
      </c>
      <c r="B89" s="6" t="s">
        <v>131</v>
      </c>
    </row>
    <row r="90" spans="1:2" ht="12.75">
      <c r="A90" s="6"/>
      <c r="B90" s="6" t="s">
        <v>605</v>
      </c>
    </row>
    <row r="91" ht="12.75">
      <c r="A91" s="6"/>
    </row>
    <row r="92" spans="1:2" ht="12.75">
      <c r="A92" s="6" t="s">
        <v>574</v>
      </c>
      <c r="B92" s="6" t="s">
        <v>583</v>
      </c>
    </row>
    <row r="93" ht="12.75">
      <c r="A93" s="6"/>
    </row>
    <row r="94" spans="1:2" ht="12.75">
      <c r="A94" s="6" t="s">
        <v>552</v>
      </c>
      <c r="B94" s="6" t="s">
        <v>603</v>
      </c>
    </row>
    <row r="95" ht="12.75">
      <c r="A95" s="6"/>
    </row>
    <row r="96" spans="1:2" ht="12.75">
      <c r="A96" s="6" t="s">
        <v>561</v>
      </c>
      <c r="B96" s="6" t="s">
        <v>106</v>
      </c>
    </row>
    <row r="97" spans="1:2" ht="12.75">
      <c r="A97" s="6"/>
      <c r="B97" s="6" t="s">
        <v>584</v>
      </c>
    </row>
    <row r="98" ht="12.75">
      <c r="A98" s="6"/>
    </row>
    <row r="99" spans="1:2" ht="12.75">
      <c r="A99" s="6" t="s">
        <v>577</v>
      </c>
      <c r="B99" s="6" t="s">
        <v>581</v>
      </c>
    </row>
    <row r="100" spans="1:2" ht="12.75">
      <c r="A100" s="6"/>
      <c r="B100" s="6" t="s">
        <v>586</v>
      </c>
    </row>
    <row r="101" ht="12.75">
      <c r="A101" s="6"/>
    </row>
    <row r="102" spans="1:2" ht="12.75">
      <c r="A102" s="6" t="s">
        <v>559</v>
      </c>
      <c r="B102" s="6" t="s">
        <v>106</v>
      </c>
    </row>
    <row r="103" spans="1:2" ht="12.75">
      <c r="A103" s="6"/>
      <c r="B103" s="6" t="s">
        <v>584</v>
      </c>
    </row>
    <row r="104" ht="12.75">
      <c r="A104" s="6"/>
    </row>
    <row r="105" spans="1:2" ht="12.75">
      <c r="A105" s="6" t="s">
        <v>576</v>
      </c>
      <c r="B105" s="6" t="s">
        <v>585</v>
      </c>
    </row>
    <row r="106" ht="12.75">
      <c r="A106" s="6"/>
    </row>
    <row r="107" spans="1:2" ht="12.75">
      <c r="A107" s="6" t="s">
        <v>553</v>
      </c>
      <c r="B107" s="6" t="s">
        <v>603</v>
      </c>
    </row>
    <row r="108" spans="1:2" ht="12.75">
      <c r="A108" s="6"/>
      <c r="B108" s="6" t="s">
        <v>106</v>
      </c>
    </row>
    <row r="109" ht="12.75">
      <c r="A109" s="6"/>
    </row>
    <row r="110" spans="1:2" ht="12.75">
      <c r="A110" s="6" t="s">
        <v>554</v>
      </c>
      <c r="B110" s="6" t="s">
        <v>603</v>
      </c>
    </row>
    <row r="111" ht="12.75">
      <c r="A111" s="6"/>
    </row>
    <row r="112" spans="1:2" ht="12.75">
      <c r="A112" s="6" t="s">
        <v>567</v>
      </c>
      <c r="B112" s="6" t="s">
        <v>581</v>
      </c>
    </row>
    <row r="113" ht="12.75">
      <c r="A113" s="6"/>
    </row>
    <row r="114" spans="1:2" ht="12.75">
      <c r="A114" s="6" t="s">
        <v>572</v>
      </c>
      <c r="B114" s="6" t="s">
        <v>580</v>
      </c>
    </row>
    <row r="115" ht="12.75">
      <c r="A115" s="6"/>
    </row>
    <row r="116" spans="1:2" ht="12.75">
      <c r="A116" s="6" t="s">
        <v>573</v>
      </c>
      <c r="B116" s="6" t="s">
        <v>580</v>
      </c>
    </row>
    <row r="117" spans="1:2" ht="12.75">
      <c r="A117" s="6"/>
      <c r="B117" s="6" t="s">
        <v>583</v>
      </c>
    </row>
    <row r="118" ht="12.75">
      <c r="A118" s="6"/>
    </row>
    <row r="119" spans="1:2" ht="12.75">
      <c r="A119" s="6" t="s">
        <v>570</v>
      </c>
      <c r="B119" s="6" t="s">
        <v>580</v>
      </c>
    </row>
    <row r="120" ht="12.75">
      <c r="A120" s="6"/>
    </row>
    <row r="121" spans="1:2" ht="12.75">
      <c r="A121" s="6" t="s">
        <v>424</v>
      </c>
      <c r="B121" s="6" t="s">
        <v>600</v>
      </c>
    </row>
    <row r="122" ht="12.75">
      <c r="A122" s="6"/>
    </row>
    <row r="123" spans="1:2" ht="12.75">
      <c r="A123" s="6" t="s">
        <v>571</v>
      </c>
      <c r="B123" s="6" t="s">
        <v>587</v>
      </c>
    </row>
    <row r="124" spans="1:2" ht="12.75">
      <c r="A124" s="6"/>
      <c r="B124" s="6" t="s">
        <v>580</v>
      </c>
    </row>
    <row r="125" ht="12.75">
      <c r="A125" s="6"/>
    </row>
    <row r="126" spans="1:2" ht="12.75">
      <c r="A126" s="6" t="s">
        <v>568</v>
      </c>
      <c r="B126" s="6" t="s">
        <v>586</v>
      </c>
    </row>
    <row r="127" spans="1:2" ht="12.75">
      <c r="A127" s="6"/>
      <c r="B127" s="6" t="s">
        <v>587</v>
      </c>
    </row>
    <row r="128" ht="12.75">
      <c r="A128" s="6"/>
    </row>
    <row r="129" spans="1:2" ht="12.75">
      <c r="A129" s="6" t="s">
        <v>564</v>
      </c>
      <c r="B129" s="6" t="s">
        <v>604</v>
      </c>
    </row>
    <row r="130" spans="1:2" ht="12.75">
      <c r="A130" s="6"/>
      <c r="B130" s="6" t="s">
        <v>582</v>
      </c>
    </row>
    <row r="131" ht="12.75">
      <c r="A131" s="6"/>
    </row>
    <row r="132" spans="1:2" ht="12.75">
      <c r="A132" s="6" t="s">
        <v>565</v>
      </c>
      <c r="B132" s="6" t="s">
        <v>582</v>
      </c>
    </row>
    <row r="133" ht="12.75">
      <c r="A133" s="6"/>
    </row>
    <row r="134" spans="1:2" ht="12.75">
      <c r="A134" s="6" t="s">
        <v>425</v>
      </c>
      <c r="B134" s="6" t="s">
        <v>600</v>
      </c>
    </row>
    <row r="135" spans="1:2" ht="12.75">
      <c r="A135" s="6"/>
      <c r="B135" s="6" t="s">
        <v>585</v>
      </c>
    </row>
    <row r="136" ht="12.75">
      <c r="A136" s="6"/>
    </row>
    <row r="137" spans="1:2" ht="12.75">
      <c r="A137" s="6" t="s">
        <v>423</v>
      </c>
      <c r="B137" s="6" t="s">
        <v>600</v>
      </c>
    </row>
    <row r="138" ht="12.75">
      <c r="A138" s="6"/>
    </row>
    <row r="139" spans="1:2" ht="12.75">
      <c r="A139" s="6" t="s">
        <v>562</v>
      </c>
      <c r="B139" s="6" t="s">
        <v>584</v>
      </c>
    </row>
    <row r="140" spans="1:2" ht="12.75">
      <c r="A140" s="6"/>
      <c r="B140" s="6" t="s">
        <v>131</v>
      </c>
    </row>
    <row r="141" ht="12.75">
      <c r="A141" s="6"/>
    </row>
    <row r="142" spans="1:2" ht="12.75">
      <c r="A142" s="6" t="s">
        <v>560</v>
      </c>
      <c r="B142" s="6" t="s">
        <v>106</v>
      </c>
    </row>
    <row r="143" spans="1:2" ht="12.75">
      <c r="A143" s="6"/>
      <c r="B143" s="6" t="s">
        <v>584</v>
      </c>
    </row>
    <row r="144" ht="12.75">
      <c r="A144" s="6"/>
    </row>
    <row r="145" spans="1:2" ht="12.75">
      <c r="A145" s="6" t="s">
        <v>569</v>
      </c>
      <c r="B145" s="6" t="s">
        <v>587</v>
      </c>
    </row>
    <row r="146" ht="12.75">
      <c r="A146" s="6"/>
    </row>
    <row r="147" spans="1:2" ht="12.75">
      <c r="A147" s="6" t="s">
        <v>551</v>
      </c>
      <c r="B147" s="6" t="s">
        <v>586</v>
      </c>
    </row>
    <row r="148" ht="12.75">
      <c r="A148" s="6"/>
    </row>
    <row r="149" ht="12.75">
      <c r="A149" s="6"/>
    </row>
    <row r="150" ht="12.75">
      <c r="A150" s="6"/>
    </row>
    <row r="151" ht="12.75">
      <c r="A151" s="6"/>
    </row>
    <row r="152" ht="12.75">
      <c r="A152" s="6"/>
    </row>
    <row r="153" ht="12.75">
      <c r="A153" s="6"/>
    </row>
    <row r="154" ht="12.75">
      <c r="A154" s="6"/>
    </row>
    <row r="155" ht="12.75">
      <c r="A155" s="6"/>
    </row>
    <row r="156" ht="12.75">
      <c r="A156" s="6"/>
    </row>
    <row r="157" ht="12.75">
      <c r="A157" s="6"/>
    </row>
    <row r="158" ht="12.75">
      <c r="A158" s="6"/>
    </row>
    <row r="159" ht="12.75">
      <c r="A159" s="6"/>
    </row>
    <row r="160" ht="12.75">
      <c r="A160" s="6"/>
    </row>
    <row r="161" ht="12.75">
      <c r="A161" s="6"/>
    </row>
    <row r="162" ht="12.75">
      <c r="A162" s="6"/>
    </row>
    <row r="163" ht="12.75">
      <c r="A163" s="6"/>
    </row>
    <row r="164" ht="12.75">
      <c r="A164" s="6"/>
    </row>
    <row r="165" ht="12.75">
      <c r="A165" s="6"/>
    </row>
    <row r="166" ht="12.75">
      <c r="A166" s="6"/>
    </row>
    <row r="167" ht="12.75">
      <c r="A167" s="6"/>
    </row>
    <row r="168" ht="12.75">
      <c r="A168" s="6"/>
    </row>
    <row r="169" ht="12.75">
      <c r="A169" s="6"/>
    </row>
    <row r="170" ht="12.75">
      <c r="A170" s="6"/>
    </row>
    <row r="171" spans="1:2" ht="12.75">
      <c r="A171" s="6"/>
      <c r="B171" s="26"/>
    </row>
    <row r="172" spans="1:2" ht="12.75">
      <c r="A172" s="6"/>
      <c r="B172" s="26"/>
    </row>
    <row r="173" spans="1:2" ht="12.75">
      <c r="A173" s="6"/>
      <c r="B173" s="26"/>
    </row>
    <row r="174" ht="12.75">
      <c r="A174" s="23"/>
    </row>
    <row r="175" ht="12.75">
      <c r="A175" s="23"/>
    </row>
    <row r="177" ht="12.75">
      <c r="C177" s="23"/>
    </row>
    <row r="178" ht="12.75">
      <c r="C178" s="23"/>
    </row>
    <row r="179" ht="12.75">
      <c r="C179" s="23"/>
    </row>
    <row r="180" ht="12.75">
      <c r="C180" s="23"/>
    </row>
    <row r="181" ht="12.75">
      <c r="C181" s="23"/>
    </row>
    <row r="182" ht="12.75">
      <c r="C182" s="23"/>
    </row>
    <row r="183" ht="12.75">
      <c r="C183" s="23"/>
    </row>
    <row r="184" ht="12.75">
      <c r="C184" s="23"/>
    </row>
    <row r="185" ht="12.75">
      <c r="C185" s="23"/>
    </row>
    <row r="186" ht="12.75">
      <c r="C186" s="23"/>
    </row>
    <row r="187" ht="12.75">
      <c r="C187" s="23"/>
    </row>
    <row r="188" ht="12.75">
      <c r="C188" s="23"/>
    </row>
    <row r="189" ht="12.75">
      <c r="C189" s="23"/>
    </row>
    <row r="190" ht="12.75">
      <c r="C190" s="23"/>
    </row>
    <row r="191" ht="12.75">
      <c r="C191" s="23"/>
    </row>
    <row r="192" ht="12.75">
      <c r="C192" s="23"/>
    </row>
    <row r="193" ht="12.75">
      <c r="C193" s="23"/>
    </row>
    <row r="194" ht="12.75">
      <c r="C194" s="23"/>
    </row>
    <row r="195" ht="12.75">
      <c r="C195" s="23"/>
    </row>
    <row r="196" ht="12.75">
      <c r="C196" s="23"/>
    </row>
    <row r="197" ht="12.75">
      <c r="C197" s="23"/>
    </row>
    <row r="198" ht="12.75">
      <c r="C198" s="26"/>
    </row>
    <row r="199" ht="12.75">
      <c r="C199" s="23"/>
    </row>
    <row r="200" ht="12.75">
      <c r="C200" s="23"/>
    </row>
    <row r="201" ht="12.75">
      <c r="C201" s="23"/>
    </row>
    <row r="202" ht="12.75">
      <c r="C202" s="23"/>
    </row>
    <row r="203" ht="12.75">
      <c r="C203" s="23"/>
    </row>
    <row r="204" ht="12.75">
      <c r="C204" s="23"/>
    </row>
    <row r="205" ht="12.75">
      <c r="C205" s="23"/>
    </row>
    <row r="206" ht="12.75">
      <c r="C206" s="23"/>
    </row>
    <row r="207" ht="12.75">
      <c r="C207" s="23"/>
    </row>
  </sheetData>
  <printOptions horizontalCentered="1"/>
  <pageMargins left="0.7874015748031497" right="0.7874015748031497" top="0.984251968503937" bottom="0.984251968503937" header="0.5118110236220472" footer="0.5118110236220472"/>
  <pageSetup orientation="portrait" paperSize="9" scale="60" r:id="rId1"/>
  <headerFooter alignWithMargins="0">
    <oddFooter>&amp;L&amp;F   &amp;D  &amp;T</oddFooter>
  </headerFooter>
  <rowBreaks count="1" manualBreakCount="1">
    <brk id="73" max="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S95"/>
  <sheetViews>
    <sheetView zoomScaleSheetLayoutView="50" workbookViewId="0" topLeftCell="A31">
      <selection activeCell="F37" sqref="F37"/>
    </sheetView>
  </sheetViews>
  <sheetFormatPr defaultColWidth="11.421875" defaultRowHeight="12.75"/>
  <cols>
    <col min="1" max="1" width="6.7109375" style="223" customWidth="1"/>
    <col min="2" max="3" width="9.28125" style="206" customWidth="1"/>
    <col min="4" max="4" width="35.421875" style="56" bestFit="1" customWidth="1"/>
    <col min="5" max="6" width="6.7109375" style="94" customWidth="1"/>
    <col min="7" max="11" width="7.7109375" style="94" customWidth="1"/>
    <col min="12" max="12" width="8.57421875" style="56" customWidth="1"/>
    <col min="13" max="13" width="8.57421875" style="67" customWidth="1"/>
    <col min="14" max="16384" width="8.57421875" style="56" customWidth="1"/>
  </cols>
  <sheetData>
    <row r="1" spans="1:19" ht="12.75">
      <c r="A1" s="238"/>
      <c r="B1" s="276" t="s">
        <v>0</v>
      </c>
      <c r="C1" s="277"/>
      <c r="D1" s="277"/>
      <c r="E1" s="277"/>
      <c r="F1" s="277"/>
      <c r="G1" s="277"/>
      <c r="H1" s="277"/>
      <c r="I1" s="277"/>
      <c r="J1" s="277"/>
      <c r="K1" s="277"/>
      <c r="L1" s="273" t="s">
        <v>36</v>
      </c>
      <c r="M1" s="273"/>
      <c r="N1" s="53">
        <v>0.041666666666666664</v>
      </c>
      <c r="O1" s="54">
        <v>16</v>
      </c>
      <c r="P1" s="54">
        <v>15</v>
      </c>
      <c r="Q1" s="54">
        <v>14</v>
      </c>
      <c r="R1" s="54">
        <v>13</v>
      </c>
      <c r="S1" s="55">
        <v>12</v>
      </c>
    </row>
    <row r="2" spans="1:19" ht="12.75">
      <c r="A2" s="81"/>
      <c r="B2" s="278" t="s">
        <v>71</v>
      </c>
      <c r="C2" s="279"/>
      <c r="D2" s="279"/>
      <c r="E2" s="279"/>
      <c r="F2" s="279"/>
      <c r="G2" s="279"/>
      <c r="H2" s="279"/>
      <c r="I2" s="279"/>
      <c r="J2" s="279"/>
      <c r="K2" s="279"/>
      <c r="L2" s="58"/>
      <c r="M2" s="52"/>
      <c r="N2" s="58"/>
      <c r="O2" s="58"/>
      <c r="P2" s="50"/>
      <c r="Q2" s="50"/>
      <c r="R2" s="50"/>
      <c r="S2" s="51"/>
    </row>
    <row r="3" spans="1:19" ht="12.75">
      <c r="A3" s="81"/>
      <c r="B3" s="278" t="s">
        <v>73</v>
      </c>
      <c r="C3" s="279"/>
      <c r="D3" s="279"/>
      <c r="E3" s="279"/>
      <c r="F3" s="279"/>
      <c r="G3" s="279"/>
      <c r="H3" s="279"/>
      <c r="I3" s="279"/>
      <c r="J3" s="279"/>
      <c r="K3" s="279"/>
      <c r="L3" s="60" t="s">
        <v>37</v>
      </c>
      <c r="M3" s="52">
        <v>1</v>
      </c>
      <c r="N3" s="58" t="s">
        <v>38</v>
      </c>
      <c r="O3" s="61">
        <f>($N$1/O1)</f>
        <v>0.0026041666666666665</v>
      </c>
      <c r="P3" s="61">
        <f>($N$1/P1)</f>
        <v>0.0027777777777777775</v>
      </c>
      <c r="Q3" s="61">
        <f>($N$1/Q1)</f>
        <v>0.002976190476190476</v>
      </c>
      <c r="R3" s="61">
        <f>($N$1/R1)</f>
        <v>0.003205128205128205</v>
      </c>
      <c r="S3" s="62">
        <f>($N$1/S1)</f>
        <v>0.003472222222222222</v>
      </c>
    </row>
    <row r="4" spans="1:13" ht="12.75">
      <c r="A4" s="236"/>
      <c r="B4" s="282" t="s">
        <v>67</v>
      </c>
      <c r="C4" s="283"/>
      <c r="D4" s="283"/>
      <c r="E4" s="283"/>
      <c r="F4" s="283"/>
      <c r="G4" s="283"/>
      <c r="H4" s="283"/>
      <c r="I4" s="283"/>
      <c r="J4" s="283"/>
      <c r="K4" s="283"/>
      <c r="M4" s="56"/>
    </row>
    <row r="5" spans="1:14" ht="12.75">
      <c r="A5" s="219"/>
      <c r="B5" s="207"/>
      <c r="C5" s="210"/>
      <c r="D5" s="242" t="s">
        <v>106</v>
      </c>
      <c r="E5" s="72"/>
      <c r="F5" s="72"/>
      <c r="G5" s="72"/>
      <c r="H5" s="243">
        <v>189.5</v>
      </c>
      <c r="I5" s="72" t="s">
        <v>1</v>
      </c>
      <c r="J5" s="72"/>
      <c r="K5" s="72"/>
      <c r="L5" s="66">
        <v>0.125</v>
      </c>
      <c r="M5" s="66">
        <v>0.125</v>
      </c>
      <c r="N5" s="56" t="s">
        <v>43</v>
      </c>
    </row>
    <row r="6" spans="1:14" ht="12.75">
      <c r="A6" s="239"/>
      <c r="B6" s="70" t="s">
        <v>1</v>
      </c>
      <c r="C6" s="195"/>
      <c r="D6" s="68" t="s">
        <v>2</v>
      </c>
      <c r="E6" s="68" t="s">
        <v>40</v>
      </c>
      <c r="F6" s="68" t="s">
        <v>3</v>
      </c>
      <c r="G6" s="284" t="s">
        <v>4</v>
      </c>
      <c r="H6" s="284"/>
      <c r="I6" s="284"/>
      <c r="J6" s="284"/>
      <c r="K6" s="71"/>
      <c r="L6" s="66">
        <v>0.4270833333333333</v>
      </c>
      <c r="M6" s="66">
        <v>0.4270833333333333</v>
      </c>
      <c r="N6" s="63" t="s">
        <v>44</v>
      </c>
    </row>
    <row r="7" spans="1:13" ht="12.75">
      <c r="A7" s="196" t="s">
        <v>142</v>
      </c>
      <c r="B7" s="195" t="s">
        <v>5</v>
      </c>
      <c r="C7" s="71" t="s">
        <v>6</v>
      </c>
      <c r="D7" s="244"/>
      <c r="E7" s="72" t="s">
        <v>41</v>
      </c>
      <c r="F7" s="72"/>
      <c r="G7" s="72" t="s">
        <v>39</v>
      </c>
      <c r="H7" s="72" t="s">
        <v>28</v>
      </c>
      <c r="I7" s="73" t="s">
        <v>7</v>
      </c>
      <c r="J7" s="73" t="s">
        <v>8</v>
      </c>
      <c r="K7" s="72" t="s">
        <v>9</v>
      </c>
      <c r="M7" s="56"/>
    </row>
    <row r="8" spans="1:12" ht="12.75" customHeight="1">
      <c r="A8" s="220"/>
      <c r="B8" s="209"/>
      <c r="C8" s="201"/>
      <c r="D8" s="183" t="s">
        <v>541</v>
      </c>
      <c r="E8" s="198"/>
      <c r="F8" s="198"/>
      <c r="G8" s="68"/>
      <c r="H8" s="74"/>
      <c r="I8" s="83"/>
      <c r="J8" s="83"/>
      <c r="K8" s="74"/>
      <c r="L8" s="77"/>
    </row>
    <row r="9" spans="1:15" ht="12.75" customHeight="1">
      <c r="A9" s="221">
        <v>0</v>
      </c>
      <c r="B9" s="233">
        <f>H5</f>
        <v>189.5</v>
      </c>
      <c r="C9" s="221">
        <v>0</v>
      </c>
      <c r="D9" s="185" t="s">
        <v>250</v>
      </c>
      <c r="E9" s="198" t="s">
        <v>53</v>
      </c>
      <c r="F9" s="198">
        <v>93</v>
      </c>
      <c r="G9" s="78">
        <f>$L$5</f>
        <v>0.125</v>
      </c>
      <c r="H9" s="78">
        <f>$L$5</f>
        <v>0.125</v>
      </c>
      <c r="I9" s="78">
        <f>$L$5</f>
        <v>0.125</v>
      </c>
      <c r="J9" s="78">
        <f>$M$5</f>
        <v>0.125</v>
      </c>
      <c r="K9" s="78">
        <f>$M$5</f>
        <v>0.125</v>
      </c>
      <c r="L9" s="79"/>
      <c r="N9" s="67"/>
      <c r="O9" s="67"/>
    </row>
    <row r="10" spans="1:15" ht="12.75" customHeight="1">
      <c r="A10" s="221">
        <v>3</v>
      </c>
      <c r="B10" s="233">
        <f>B9-A10</f>
        <v>186.5</v>
      </c>
      <c r="C10" s="221">
        <f>C9+A10</f>
        <v>3</v>
      </c>
      <c r="D10" s="186" t="s">
        <v>90</v>
      </c>
      <c r="E10" s="198" t="s">
        <v>51</v>
      </c>
      <c r="F10" s="198"/>
      <c r="G10" s="85">
        <f aca="true" t="shared" si="0" ref="G10:G18">SUM($G$9+$O$3*C10)</f>
        <v>0.1328125</v>
      </c>
      <c r="H10" s="85">
        <f aca="true" t="shared" si="1" ref="H10:H18">SUM($H$9+$P$3*C10)</f>
        <v>0.13333333333333333</v>
      </c>
      <c r="I10" s="85">
        <f aca="true" t="shared" si="2" ref="I10:I18">SUM($I$9+$Q$3*C10)</f>
        <v>0.13392857142857142</v>
      </c>
      <c r="J10" s="85">
        <f aca="true" t="shared" si="3" ref="J10:J18">SUM($J$9+$R$3*C10)</f>
        <v>0.1346153846153846</v>
      </c>
      <c r="K10" s="85">
        <f aca="true" t="shared" si="4" ref="K10:K18">SUM($K$9+$S$3*C10)</f>
        <v>0.13541666666666666</v>
      </c>
      <c r="N10" s="67"/>
      <c r="O10" s="67"/>
    </row>
    <row r="11" spans="1:15" ht="12.75" customHeight="1">
      <c r="A11" s="221">
        <v>1</v>
      </c>
      <c r="B11" s="233">
        <f aca="true" t="shared" si="5" ref="B11:B34">B10-A11</f>
        <v>185.5</v>
      </c>
      <c r="C11" s="221">
        <f aca="true" t="shared" si="6" ref="C11:C34">C10+A11</f>
        <v>4</v>
      </c>
      <c r="D11" s="188" t="s">
        <v>91</v>
      </c>
      <c r="E11" s="198" t="s">
        <v>51</v>
      </c>
      <c r="F11" s="198">
        <v>90</v>
      </c>
      <c r="G11" s="85">
        <f t="shared" si="0"/>
        <v>0.13541666666666666</v>
      </c>
      <c r="H11" s="85">
        <f t="shared" si="1"/>
        <v>0.1361111111111111</v>
      </c>
      <c r="I11" s="85">
        <f t="shared" si="2"/>
        <v>0.13690476190476192</v>
      </c>
      <c r="J11" s="85">
        <f t="shared" si="3"/>
        <v>0.13782051282051283</v>
      </c>
      <c r="K11" s="85">
        <f t="shared" si="4"/>
        <v>0.1388888888888889</v>
      </c>
      <c r="N11" s="67"/>
      <c r="O11" s="67"/>
    </row>
    <row r="12" spans="1:15" ht="12.75" customHeight="1">
      <c r="A12" s="221">
        <v>5.5</v>
      </c>
      <c r="B12" s="233">
        <f t="shared" si="5"/>
        <v>180</v>
      </c>
      <c r="C12" s="221">
        <f t="shared" si="6"/>
        <v>9.5</v>
      </c>
      <c r="D12" s="188" t="s">
        <v>92</v>
      </c>
      <c r="E12" s="198" t="s">
        <v>51</v>
      </c>
      <c r="F12" s="198">
        <v>18</v>
      </c>
      <c r="G12" s="85">
        <f t="shared" si="0"/>
        <v>0.14973958333333334</v>
      </c>
      <c r="H12" s="85">
        <f t="shared" si="1"/>
        <v>0.15138888888888888</v>
      </c>
      <c r="I12" s="85">
        <f t="shared" si="2"/>
        <v>0.15327380952380953</v>
      </c>
      <c r="J12" s="85">
        <f t="shared" si="3"/>
        <v>0.15544871794871795</v>
      </c>
      <c r="K12" s="85">
        <f t="shared" si="4"/>
        <v>0.1579861111111111</v>
      </c>
      <c r="L12" s="66"/>
      <c r="N12" s="67"/>
      <c r="O12" s="67"/>
    </row>
    <row r="13" spans="1:15" ht="12.75" customHeight="1">
      <c r="A13" s="221">
        <v>3</v>
      </c>
      <c r="B13" s="233">
        <f t="shared" si="5"/>
        <v>177</v>
      </c>
      <c r="C13" s="221">
        <f t="shared" si="6"/>
        <v>12.5</v>
      </c>
      <c r="D13" s="188" t="s">
        <v>629</v>
      </c>
      <c r="E13" s="198" t="s">
        <v>463</v>
      </c>
      <c r="F13" s="198">
        <v>14</v>
      </c>
      <c r="G13" s="85">
        <f t="shared" si="0"/>
        <v>0.15755208333333331</v>
      </c>
      <c r="H13" s="85">
        <f t="shared" si="1"/>
        <v>0.1597222222222222</v>
      </c>
      <c r="I13" s="85">
        <f t="shared" si="2"/>
        <v>0.16220238095238096</v>
      </c>
      <c r="J13" s="85">
        <f t="shared" si="3"/>
        <v>0.16506410256410256</v>
      </c>
      <c r="K13" s="85">
        <f t="shared" si="4"/>
        <v>0.1684027777777778</v>
      </c>
      <c r="L13" s="66"/>
      <c r="N13" s="67"/>
      <c r="O13" s="67"/>
    </row>
    <row r="14" spans="1:15" ht="12.75" customHeight="1">
      <c r="A14" s="221">
        <v>7</v>
      </c>
      <c r="B14" s="233">
        <f t="shared" si="5"/>
        <v>170</v>
      </c>
      <c r="C14" s="221">
        <f t="shared" si="6"/>
        <v>19.5</v>
      </c>
      <c r="D14" s="188" t="s">
        <v>606</v>
      </c>
      <c r="E14" s="199" t="s">
        <v>463</v>
      </c>
      <c r="F14" s="198">
        <v>84</v>
      </c>
      <c r="G14" s="85">
        <f t="shared" si="0"/>
        <v>0.17578125</v>
      </c>
      <c r="H14" s="85">
        <f t="shared" si="1"/>
        <v>0.17916666666666667</v>
      </c>
      <c r="I14" s="85">
        <f t="shared" si="2"/>
        <v>0.18303571428571427</v>
      </c>
      <c r="J14" s="85">
        <f t="shared" si="3"/>
        <v>0.1875</v>
      </c>
      <c r="K14" s="85">
        <f t="shared" si="4"/>
        <v>0.19270833333333331</v>
      </c>
      <c r="L14" s="66"/>
      <c r="N14" s="67"/>
      <c r="O14" s="67"/>
    </row>
    <row r="15" spans="1:15" ht="12.75" customHeight="1">
      <c r="A15" s="221">
        <v>2</v>
      </c>
      <c r="B15" s="233">
        <f t="shared" si="5"/>
        <v>168</v>
      </c>
      <c r="C15" s="221">
        <f t="shared" si="6"/>
        <v>21.5</v>
      </c>
      <c r="D15" s="188" t="s">
        <v>630</v>
      </c>
      <c r="E15" s="198" t="s">
        <v>463</v>
      </c>
      <c r="F15" s="198">
        <v>34</v>
      </c>
      <c r="G15" s="85">
        <f t="shared" si="0"/>
        <v>0.18098958333333331</v>
      </c>
      <c r="H15" s="85">
        <f t="shared" si="1"/>
        <v>0.18472222222222223</v>
      </c>
      <c r="I15" s="85">
        <f t="shared" si="2"/>
        <v>0.18898809523809523</v>
      </c>
      <c r="J15" s="85">
        <f t="shared" si="3"/>
        <v>0.1939102564102564</v>
      </c>
      <c r="K15" s="85">
        <f t="shared" si="4"/>
        <v>0.1996527777777778</v>
      </c>
      <c r="L15" s="66"/>
      <c r="N15" s="67"/>
      <c r="O15" s="67"/>
    </row>
    <row r="16" spans="1:15" ht="12.75" customHeight="1">
      <c r="A16" s="221">
        <v>4</v>
      </c>
      <c r="B16" s="233">
        <f t="shared" si="5"/>
        <v>164</v>
      </c>
      <c r="C16" s="221">
        <f t="shared" si="6"/>
        <v>25.5</v>
      </c>
      <c r="D16" s="188" t="s">
        <v>607</v>
      </c>
      <c r="E16" s="198" t="s">
        <v>70</v>
      </c>
      <c r="F16" s="198">
        <v>43</v>
      </c>
      <c r="G16" s="85">
        <f t="shared" si="0"/>
        <v>0.19140625</v>
      </c>
      <c r="H16" s="85">
        <f t="shared" si="1"/>
        <v>0.19583333333333333</v>
      </c>
      <c r="I16" s="85">
        <f t="shared" si="2"/>
        <v>0.20089285714285715</v>
      </c>
      <c r="J16" s="85">
        <f t="shared" si="3"/>
        <v>0.20673076923076922</v>
      </c>
      <c r="K16" s="85">
        <f t="shared" si="4"/>
        <v>0.21354166666666666</v>
      </c>
      <c r="L16" s="66"/>
      <c r="N16" s="67"/>
      <c r="O16" s="67"/>
    </row>
    <row r="17" spans="1:15" ht="12.75" customHeight="1">
      <c r="A17" s="221">
        <v>5</v>
      </c>
      <c r="B17" s="233">
        <f t="shared" si="5"/>
        <v>159</v>
      </c>
      <c r="C17" s="221">
        <f t="shared" si="6"/>
        <v>30.5</v>
      </c>
      <c r="D17" s="188" t="s">
        <v>608</v>
      </c>
      <c r="E17" s="198" t="s">
        <v>70</v>
      </c>
      <c r="F17" s="198">
        <v>56</v>
      </c>
      <c r="G17" s="85">
        <f t="shared" si="0"/>
        <v>0.20442708333333331</v>
      </c>
      <c r="H17" s="85">
        <f t="shared" si="1"/>
        <v>0.2097222222222222</v>
      </c>
      <c r="I17" s="85">
        <f t="shared" si="2"/>
        <v>0.21577380952380953</v>
      </c>
      <c r="J17" s="85">
        <f t="shared" si="3"/>
        <v>0.22275641025641024</v>
      </c>
      <c r="K17" s="85">
        <f t="shared" si="4"/>
        <v>0.2309027777777778</v>
      </c>
      <c r="L17" s="66"/>
      <c r="N17" s="67"/>
      <c r="O17" s="67"/>
    </row>
    <row r="18" spans="1:15" ht="12.75" customHeight="1">
      <c r="A18" s="221">
        <v>13</v>
      </c>
      <c r="B18" s="233">
        <f t="shared" si="5"/>
        <v>146</v>
      </c>
      <c r="C18" s="221">
        <f t="shared" si="6"/>
        <v>43.5</v>
      </c>
      <c r="D18" s="186" t="s">
        <v>252</v>
      </c>
      <c r="E18" s="198" t="s">
        <v>70</v>
      </c>
      <c r="F18" s="198">
        <v>18</v>
      </c>
      <c r="G18" s="85">
        <f t="shared" si="0"/>
        <v>0.23828125</v>
      </c>
      <c r="H18" s="85">
        <f t="shared" si="1"/>
        <v>0.24583333333333332</v>
      </c>
      <c r="I18" s="85">
        <f t="shared" si="2"/>
        <v>0.2544642857142857</v>
      </c>
      <c r="J18" s="85">
        <f t="shared" si="3"/>
        <v>0.2644230769230769</v>
      </c>
      <c r="K18" s="85">
        <f t="shared" si="4"/>
        <v>0.27604166666666663</v>
      </c>
      <c r="L18" s="66"/>
      <c r="N18" s="67"/>
      <c r="O18" s="67"/>
    </row>
    <row r="19" spans="1:15" ht="12.75" customHeight="1">
      <c r="A19" s="221">
        <v>1.5</v>
      </c>
      <c r="B19" s="233">
        <f t="shared" si="5"/>
        <v>144.5</v>
      </c>
      <c r="C19" s="221">
        <f t="shared" si="6"/>
        <v>45</v>
      </c>
      <c r="D19" s="183" t="s">
        <v>542</v>
      </c>
      <c r="E19" s="198"/>
      <c r="F19" s="198"/>
      <c r="G19" s="85">
        <f aca="true" t="shared" si="7" ref="G19:G34">SUM($G$9+$O$3*C19)</f>
        <v>0.2421875</v>
      </c>
      <c r="H19" s="85">
        <f aca="true" t="shared" si="8" ref="H19:H34">SUM($H$9+$P$3*C19)</f>
        <v>0.25</v>
      </c>
      <c r="I19" s="85">
        <f aca="true" t="shared" si="9" ref="I19:I34">SUM($I$9+$Q$3*C19)</f>
        <v>0.2589285714285714</v>
      </c>
      <c r="J19" s="85">
        <f aca="true" t="shared" si="10" ref="J19:J34">SUM($J$9+$R$3*C19)</f>
        <v>0.2692307692307692</v>
      </c>
      <c r="K19" s="85">
        <f aca="true" t="shared" si="11" ref="K19:K34">SUM($K$9+$S$3*C19)</f>
        <v>0.28125</v>
      </c>
      <c r="L19" s="66"/>
      <c r="N19" s="67"/>
      <c r="O19" s="67"/>
    </row>
    <row r="20" spans="1:15" ht="12.75" customHeight="1">
      <c r="A20" s="221">
        <v>0.5</v>
      </c>
      <c r="B20" s="233">
        <f t="shared" si="5"/>
        <v>144</v>
      </c>
      <c r="C20" s="221">
        <f t="shared" si="6"/>
        <v>45.5</v>
      </c>
      <c r="D20" s="188" t="s">
        <v>336</v>
      </c>
      <c r="E20" s="198" t="s">
        <v>94</v>
      </c>
      <c r="F20" s="198">
        <v>17</v>
      </c>
      <c r="G20" s="85">
        <f t="shared" si="7"/>
        <v>0.24348958333333331</v>
      </c>
      <c r="H20" s="85">
        <f t="shared" si="8"/>
        <v>0.2513888888888889</v>
      </c>
      <c r="I20" s="85">
        <f t="shared" si="9"/>
        <v>0.26041666666666663</v>
      </c>
      <c r="J20" s="85">
        <f t="shared" si="10"/>
        <v>0.2708333333333333</v>
      </c>
      <c r="K20" s="85">
        <f t="shared" si="11"/>
        <v>0.2829861111111111</v>
      </c>
      <c r="L20" s="49"/>
      <c r="N20" s="67"/>
      <c r="O20" s="67"/>
    </row>
    <row r="21" spans="1:15" ht="12.75" customHeight="1">
      <c r="A21" s="221">
        <v>1.5</v>
      </c>
      <c r="B21" s="233">
        <f t="shared" si="5"/>
        <v>142.5</v>
      </c>
      <c r="C21" s="221">
        <f t="shared" si="6"/>
        <v>47</v>
      </c>
      <c r="D21" s="186" t="s">
        <v>626</v>
      </c>
      <c r="E21" s="198" t="s">
        <v>94</v>
      </c>
      <c r="F21" s="198"/>
      <c r="G21" s="85">
        <f t="shared" si="7"/>
        <v>0.24739583333333331</v>
      </c>
      <c r="H21" s="85">
        <f t="shared" si="8"/>
        <v>0.25555555555555554</v>
      </c>
      <c r="I21" s="85">
        <f t="shared" si="9"/>
        <v>0.2648809523809524</v>
      </c>
      <c r="J21" s="85">
        <f t="shared" si="10"/>
        <v>0.27564102564102566</v>
      </c>
      <c r="K21" s="85">
        <f t="shared" si="11"/>
        <v>0.2881944444444444</v>
      </c>
      <c r="L21" s="49"/>
      <c r="N21" s="67"/>
      <c r="O21" s="67"/>
    </row>
    <row r="22" spans="1:15" ht="12.75" customHeight="1">
      <c r="A22" s="221">
        <v>2</v>
      </c>
      <c r="B22" s="233">
        <f t="shared" si="5"/>
        <v>140.5</v>
      </c>
      <c r="C22" s="221">
        <f t="shared" si="6"/>
        <v>49</v>
      </c>
      <c r="D22" s="186" t="s">
        <v>627</v>
      </c>
      <c r="E22" s="198" t="s">
        <v>65</v>
      </c>
      <c r="F22" s="198"/>
      <c r="G22" s="85">
        <f t="shared" si="7"/>
        <v>0.25260416666666663</v>
      </c>
      <c r="H22" s="85">
        <f t="shared" si="8"/>
        <v>0.26111111111111107</v>
      </c>
      <c r="I22" s="85">
        <f t="shared" si="9"/>
        <v>0.2708333333333333</v>
      </c>
      <c r="J22" s="85">
        <f t="shared" si="10"/>
        <v>0.28205128205128205</v>
      </c>
      <c r="K22" s="85">
        <f t="shared" si="11"/>
        <v>0.29513888888888884</v>
      </c>
      <c r="L22" s="49"/>
      <c r="N22" s="67"/>
      <c r="O22" s="67"/>
    </row>
    <row r="23" spans="1:12" ht="12.75" customHeight="1">
      <c r="A23" s="221">
        <v>2</v>
      </c>
      <c r="B23" s="233">
        <f t="shared" si="5"/>
        <v>138.5</v>
      </c>
      <c r="C23" s="221">
        <f t="shared" si="6"/>
        <v>51</v>
      </c>
      <c r="D23" s="186" t="s">
        <v>628</v>
      </c>
      <c r="E23" s="198" t="s">
        <v>65</v>
      </c>
      <c r="F23" s="198"/>
      <c r="G23" s="85">
        <f t="shared" si="7"/>
        <v>0.2578125</v>
      </c>
      <c r="H23" s="85">
        <f t="shared" si="8"/>
        <v>0.26666666666666666</v>
      </c>
      <c r="I23" s="85">
        <f t="shared" si="9"/>
        <v>0.2767857142857143</v>
      </c>
      <c r="J23" s="85">
        <f t="shared" si="10"/>
        <v>0.28846153846153844</v>
      </c>
      <c r="K23" s="85">
        <f t="shared" si="11"/>
        <v>0.3020833333333333</v>
      </c>
      <c r="L23" s="64"/>
    </row>
    <row r="24" spans="1:12" ht="12.75" customHeight="1">
      <c r="A24" s="221">
        <v>4</v>
      </c>
      <c r="B24" s="233">
        <f t="shared" si="5"/>
        <v>134.5</v>
      </c>
      <c r="C24" s="221">
        <f t="shared" si="6"/>
        <v>55</v>
      </c>
      <c r="D24" s="186" t="s">
        <v>74</v>
      </c>
      <c r="E24" s="198" t="s">
        <v>65</v>
      </c>
      <c r="F24" s="198">
        <v>20</v>
      </c>
      <c r="G24" s="85">
        <f t="shared" si="7"/>
        <v>0.26822916666666663</v>
      </c>
      <c r="H24" s="85">
        <f t="shared" si="8"/>
        <v>0.2777777777777778</v>
      </c>
      <c r="I24" s="85">
        <f t="shared" si="9"/>
        <v>0.28869047619047616</v>
      </c>
      <c r="J24" s="85">
        <f t="shared" si="10"/>
        <v>0.30128205128205127</v>
      </c>
      <c r="K24" s="85">
        <f t="shared" si="11"/>
        <v>0.3159722222222222</v>
      </c>
      <c r="L24" s="64"/>
    </row>
    <row r="25" spans="1:12" ht="12.75" customHeight="1">
      <c r="A25" s="221">
        <v>4</v>
      </c>
      <c r="B25" s="233">
        <f t="shared" si="5"/>
        <v>130.5</v>
      </c>
      <c r="C25" s="221">
        <f t="shared" si="6"/>
        <v>59</v>
      </c>
      <c r="D25" s="186" t="s">
        <v>729</v>
      </c>
      <c r="E25" s="198" t="s">
        <v>730</v>
      </c>
      <c r="F25" s="198">
        <v>101</v>
      </c>
      <c r="G25" s="85">
        <f t="shared" si="7"/>
        <v>0.2786458333333333</v>
      </c>
      <c r="H25" s="85">
        <f t="shared" si="8"/>
        <v>0.28888888888888886</v>
      </c>
      <c r="I25" s="85">
        <f t="shared" si="9"/>
        <v>0.3005952380952381</v>
      </c>
      <c r="J25" s="85">
        <f t="shared" si="10"/>
        <v>0.3141025641025641</v>
      </c>
      <c r="K25" s="85">
        <f t="shared" si="11"/>
        <v>0.3298611111111111</v>
      </c>
      <c r="L25" s="64"/>
    </row>
    <row r="26" spans="1:12" ht="12.75" customHeight="1">
      <c r="A26" s="221">
        <v>6</v>
      </c>
      <c r="B26" s="233">
        <f t="shared" si="5"/>
        <v>124.5</v>
      </c>
      <c r="C26" s="221">
        <f t="shared" si="6"/>
        <v>65</v>
      </c>
      <c r="D26" s="186" t="s">
        <v>710</v>
      </c>
      <c r="E26" s="198" t="s">
        <v>709</v>
      </c>
      <c r="F26" s="198">
        <v>21</v>
      </c>
      <c r="G26" s="85">
        <f t="shared" si="7"/>
        <v>0.2942708333333333</v>
      </c>
      <c r="H26" s="85">
        <f t="shared" si="8"/>
        <v>0.3055555555555555</v>
      </c>
      <c r="I26" s="85">
        <f t="shared" si="9"/>
        <v>0.31845238095238093</v>
      </c>
      <c r="J26" s="85">
        <f t="shared" si="10"/>
        <v>0.3333333333333333</v>
      </c>
      <c r="K26" s="85">
        <f t="shared" si="11"/>
        <v>0.3506944444444444</v>
      </c>
      <c r="L26" s="64"/>
    </row>
    <row r="27" spans="1:12" ht="12.75" customHeight="1">
      <c r="A27" s="221">
        <v>2</v>
      </c>
      <c r="B27" s="233">
        <f t="shared" si="5"/>
        <v>122.5</v>
      </c>
      <c r="C27" s="221">
        <f t="shared" si="6"/>
        <v>67</v>
      </c>
      <c r="D27" s="186" t="s">
        <v>712</v>
      </c>
      <c r="E27" s="198" t="s">
        <v>711</v>
      </c>
      <c r="G27" s="85">
        <f t="shared" si="7"/>
        <v>0.29947916666666663</v>
      </c>
      <c r="H27" s="85">
        <f t="shared" si="8"/>
        <v>0.3111111111111111</v>
      </c>
      <c r="I27" s="85">
        <f t="shared" si="9"/>
        <v>0.32440476190476186</v>
      </c>
      <c r="J27" s="85">
        <f t="shared" si="10"/>
        <v>0.33974358974358976</v>
      </c>
      <c r="K27" s="85">
        <f t="shared" si="11"/>
        <v>0.35763888888888884</v>
      </c>
      <c r="L27" s="64"/>
    </row>
    <row r="28" spans="1:12" ht="12.75" customHeight="1">
      <c r="A28" s="221">
        <v>8</v>
      </c>
      <c r="B28" s="233">
        <f t="shared" si="5"/>
        <v>114.5</v>
      </c>
      <c r="C28" s="221">
        <f t="shared" si="6"/>
        <v>75</v>
      </c>
      <c r="D28" s="186" t="s">
        <v>713</v>
      </c>
      <c r="E28" s="198" t="s">
        <v>64</v>
      </c>
      <c r="F28" s="198">
        <v>200</v>
      </c>
      <c r="G28" s="85">
        <f t="shared" si="7"/>
        <v>0.3203125</v>
      </c>
      <c r="H28" s="85">
        <f t="shared" si="8"/>
        <v>0.3333333333333333</v>
      </c>
      <c r="I28" s="85">
        <f t="shared" si="9"/>
        <v>0.3482142857142857</v>
      </c>
      <c r="J28" s="85">
        <f t="shared" si="10"/>
        <v>0.36538461538461536</v>
      </c>
      <c r="K28" s="85">
        <f t="shared" si="11"/>
        <v>0.38541666666666663</v>
      </c>
      <c r="L28" s="64"/>
    </row>
    <row r="29" spans="1:12" ht="12.75" customHeight="1">
      <c r="A29" s="221">
        <v>7.5</v>
      </c>
      <c r="B29" s="233">
        <f t="shared" si="5"/>
        <v>107</v>
      </c>
      <c r="C29" s="221">
        <f t="shared" si="6"/>
        <v>82.5</v>
      </c>
      <c r="D29" s="186" t="s">
        <v>714</v>
      </c>
      <c r="E29" s="198" t="s">
        <v>715</v>
      </c>
      <c r="F29" s="198"/>
      <c r="G29" s="85">
        <f t="shared" si="7"/>
        <v>0.33984375</v>
      </c>
      <c r="H29" s="85">
        <f t="shared" si="8"/>
        <v>0.35416666666666663</v>
      </c>
      <c r="I29" s="85">
        <f t="shared" si="9"/>
        <v>0.3705357142857143</v>
      </c>
      <c r="J29" s="85">
        <f t="shared" si="10"/>
        <v>0.3894230769230769</v>
      </c>
      <c r="K29" s="85">
        <f t="shared" si="11"/>
        <v>0.4114583333333333</v>
      </c>
      <c r="L29" s="64"/>
    </row>
    <row r="30" spans="1:12" ht="12.75" customHeight="1">
      <c r="A30" s="221">
        <v>2</v>
      </c>
      <c r="B30" s="233">
        <f t="shared" si="5"/>
        <v>105</v>
      </c>
      <c r="C30" s="221">
        <f t="shared" si="6"/>
        <v>84.5</v>
      </c>
      <c r="D30" s="186" t="s">
        <v>716</v>
      </c>
      <c r="E30" s="198" t="s">
        <v>715</v>
      </c>
      <c r="F30" s="198"/>
      <c r="G30" s="85">
        <f t="shared" si="7"/>
        <v>0.3450520833333333</v>
      </c>
      <c r="H30" s="85">
        <f t="shared" si="8"/>
        <v>0.35972222222222217</v>
      </c>
      <c r="I30" s="85">
        <f t="shared" si="9"/>
        <v>0.37648809523809523</v>
      </c>
      <c r="J30" s="85">
        <f t="shared" si="10"/>
        <v>0.3958333333333333</v>
      </c>
      <c r="K30" s="85">
        <f t="shared" si="11"/>
        <v>0.41840277777777773</v>
      </c>
      <c r="L30" s="64"/>
    </row>
    <row r="31" spans="1:12" ht="12.75" customHeight="1">
      <c r="A31" s="221">
        <v>8</v>
      </c>
      <c r="B31" s="233">
        <f t="shared" si="5"/>
        <v>97</v>
      </c>
      <c r="C31" s="221">
        <f t="shared" si="6"/>
        <v>92.5</v>
      </c>
      <c r="D31" s="186" t="s">
        <v>717</v>
      </c>
      <c r="E31" s="198" t="s">
        <v>499</v>
      </c>
      <c r="F31" s="198">
        <v>60</v>
      </c>
      <c r="G31" s="85">
        <f t="shared" si="7"/>
        <v>0.36588541666666663</v>
      </c>
      <c r="H31" s="85">
        <f t="shared" si="8"/>
        <v>0.3819444444444444</v>
      </c>
      <c r="I31" s="85">
        <f t="shared" si="9"/>
        <v>0.400297619047619</v>
      </c>
      <c r="J31" s="85">
        <f t="shared" si="10"/>
        <v>0.421474358974359</v>
      </c>
      <c r="K31" s="85">
        <f t="shared" si="11"/>
        <v>0.4461805555555555</v>
      </c>
      <c r="L31" s="64"/>
    </row>
    <row r="32" spans="1:12" ht="12.75" customHeight="1">
      <c r="A32" s="221">
        <v>3</v>
      </c>
      <c r="B32" s="233">
        <f t="shared" si="5"/>
        <v>94</v>
      </c>
      <c r="C32" s="221">
        <f t="shared" si="6"/>
        <v>95.5</v>
      </c>
      <c r="D32" s="186" t="s">
        <v>718</v>
      </c>
      <c r="E32" s="199" t="s">
        <v>253</v>
      </c>
      <c r="F32" s="198"/>
      <c r="G32" s="85">
        <f t="shared" si="7"/>
        <v>0.37369791666666663</v>
      </c>
      <c r="H32" s="85">
        <f t="shared" si="8"/>
        <v>0.3902777777777777</v>
      </c>
      <c r="I32" s="85">
        <f t="shared" si="9"/>
        <v>0.40922619047619047</v>
      </c>
      <c r="J32" s="85">
        <f t="shared" si="10"/>
        <v>0.43108974358974356</v>
      </c>
      <c r="K32" s="85">
        <f t="shared" si="11"/>
        <v>0.4565972222222222</v>
      </c>
      <c r="L32" s="64"/>
    </row>
    <row r="33" spans="1:12" ht="12.75" customHeight="1">
      <c r="A33" s="221">
        <v>1.5</v>
      </c>
      <c r="B33" s="233">
        <f t="shared" si="5"/>
        <v>92.5</v>
      </c>
      <c r="C33" s="221">
        <f t="shared" si="6"/>
        <v>97</v>
      </c>
      <c r="D33" s="183" t="s">
        <v>539</v>
      </c>
      <c r="E33" s="198"/>
      <c r="F33" s="198"/>
      <c r="G33" s="85">
        <f t="shared" si="7"/>
        <v>0.37760416666666663</v>
      </c>
      <c r="H33" s="85">
        <f t="shared" si="8"/>
        <v>0.39444444444444443</v>
      </c>
      <c r="I33" s="85">
        <f t="shared" si="9"/>
        <v>0.41369047619047616</v>
      </c>
      <c r="J33" s="85">
        <f t="shared" si="10"/>
        <v>0.4358974358974359</v>
      </c>
      <c r="K33" s="85">
        <f t="shared" si="11"/>
        <v>0.4618055555555555</v>
      </c>
      <c r="L33" s="64"/>
    </row>
    <row r="34" spans="1:12" ht="12.75" customHeight="1">
      <c r="A34" s="221">
        <v>1.5</v>
      </c>
      <c r="B34" s="233">
        <f t="shared" si="5"/>
        <v>91</v>
      </c>
      <c r="C34" s="221">
        <f t="shared" si="6"/>
        <v>98.5</v>
      </c>
      <c r="D34" s="190" t="s">
        <v>254</v>
      </c>
      <c r="E34" s="199"/>
      <c r="F34" s="198">
        <v>180</v>
      </c>
      <c r="G34" s="85">
        <f t="shared" si="7"/>
        <v>0.38151041666666663</v>
      </c>
      <c r="H34" s="85">
        <f t="shared" si="8"/>
        <v>0.3986111111111111</v>
      </c>
      <c r="I34" s="85">
        <f t="shared" si="9"/>
        <v>0.41815476190476186</v>
      </c>
      <c r="J34" s="85">
        <f t="shared" si="10"/>
        <v>0.4407051282051282</v>
      </c>
      <c r="K34" s="85">
        <f t="shared" si="11"/>
        <v>0.4670138888888889</v>
      </c>
      <c r="L34" s="64"/>
    </row>
    <row r="35" spans="1:12" ht="12.75" customHeight="1">
      <c r="A35" s="221"/>
      <c r="B35" s="233"/>
      <c r="C35" s="221"/>
      <c r="D35" s="245" t="s">
        <v>61</v>
      </c>
      <c r="E35" s="76"/>
      <c r="F35" s="76"/>
      <c r="G35" s="85"/>
      <c r="H35" s="85"/>
      <c r="I35" s="85"/>
      <c r="J35" s="85"/>
      <c r="K35" s="85"/>
      <c r="L35" s="64"/>
    </row>
    <row r="36" spans="1:12" ht="12.75" customHeight="1">
      <c r="A36" s="221">
        <v>0</v>
      </c>
      <c r="B36" s="233">
        <f>B34</f>
        <v>91</v>
      </c>
      <c r="C36" s="221">
        <f>C34</f>
        <v>98.5</v>
      </c>
      <c r="D36" s="190" t="s">
        <v>255</v>
      </c>
      <c r="E36" s="198" t="s">
        <v>64</v>
      </c>
      <c r="F36" s="198">
        <v>100</v>
      </c>
      <c r="G36" s="78">
        <f>$L$6</f>
        <v>0.4270833333333333</v>
      </c>
      <c r="H36" s="78">
        <f>$L$6</f>
        <v>0.4270833333333333</v>
      </c>
      <c r="I36" s="78">
        <f>$L$6</f>
        <v>0.4270833333333333</v>
      </c>
      <c r="J36" s="78">
        <f>$M$6</f>
        <v>0.4270833333333333</v>
      </c>
      <c r="K36" s="78">
        <f>$M$6</f>
        <v>0.4270833333333333</v>
      </c>
      <c r="L36" s="49">
        <f>A36</f>
        <v>0</v>
      </c>
    </row>
    <row r="37" spans="1:12" ht="12.75" customHeight="1">
      <c r="A37" s="221">
        <v>5</v>
      </c>
      <c r="B37" s="233">
        <f>B36-A37</f>
        <v>86</v>
      </c>
      <c r="C37" s="221">
        <f>C36+A37</f>
        <v>103.5</v>
      </c>
      <c r="D37" s="186" t="s">
        <v>633</v>
      </c>
      <c r="E37" s="198" t="s">
        <v>59</v>
      </c>
      <c r="F37" s="198"/>
      <c r="G37" s="85">
        <f aca="true" t="shared" si="12" ref="G37:G58">SUM($G$36+$O$3*L37)</f>
        <v>0.44010416666666663</v>
      </c>
      <c r="H37" s="85">
        <f aca="true" t="shared" si="13" ref="H37:H58">SUM($G$36+$P$3*L37)</f>
        <v>0.4409722222222222</v>
      </c>
      <c r="I37" s="85">
        <f aca="true" t="shared" si="14" ref="I37:I58">SUM($I$36+$Q$3*L37)</f>
        <v>0.4419642857142857</v>
      </c>
      <c r="J37" s="85">
        <f aca="true" t="shared" si="15" ref="J37:J58">SUM($J$36+$R$3*L37)</f>
        <v>0.44310897435897434</v>
      </c>
      <c r="K37" s="85">
        <f aca="true" t="shared" si="16" ref="K37:K58">SUM($K$36+$S$3*L37)</f>
        <v>0.4444444444444444</v>
      </c>
      <c r="L37" s="49">
        <f>A37+L36</f>
        <v>5</v>
      </c>
    </row>
    <row r="38" spans="1:12" ht="12.75" customHeight="1">
      <c r="A38" s="221">
        <v>0.5</v>
      </c>
      <c r="B38" s="233">
        <f>B37-A38</f>
        <v>85.5</v>
      </c>
      <c r="C38" s="221">
        <f>C37+A38</f>
        <v>104</v>
      </c>
      <c r="D38" s="186" t="s">
        <v>631</v>
      </c>
      <c r="E38" s="198" t="s">
        <v>64</v>
      </c>
      <c r="F38" s="198"/>
      <c r="G38" s="85">
        <f t="shared" si="12"/>
        <v>0.44140625</v>
      </c>
      <c r="H38" s="85">
        <f t="shared" si="13"/>
        <v>0.4423611111111111</v>
      </c>
      <c r="I38" s="85">
        <f t="shared" si="14"/>
        <v>0.44345238095238093</v>
      </c>
      <c r="J38" s="85">
        <f t="shared" si="15"/>
        <v>0.44471153846153844</v>
      </c>
      <c r="K38" s="85">
        <f t="shared" si="16"/>
        <v>0.4461805555555555</v>
      </c>
      <c r="L38" s="49">
        <f aca="true" t="shared" si="17" ref="L38:L58">A38+L37</f>
        <v>5.5</v>
      </c>
    </row>
    <row r="39" spans="1:12" ht="12.75" customHeight="1">
      <c r="A39" s="221">
        <v>2</v>
      </c>
      <c r="B39" s="233">
        <f>B38-A39</f>
        <v>83.5</v>
      </c>
      <c r="C39" s="221">
        <f>C38+A39</f>
        <v>106</v>
      </c>
      <c r="D39" s="186" t="s">
        <v>632</v>
      </c>
      <c r="E39" s="198" t="s">
        <v>64</v>
      </c>
      <c r="F39" s="198">
        <v>86</v>
      </c>
      <c r="G39" s="85">
        <f t="shared" si="12"/>
        <v>0.4466145833333333</v>
      </c>
      <c r="H39" s="85">
        <f t="shared" si="13"/>
        <v>0.44791666666666663</v>
      </c>
      <c r="I39" s="85">
        <f t="shared" si="14"/>
        <v>0.44940476190476186</v>
      </c>
      <c r="J39" s="85">
        <f t="shared" si="15"/>
        <v>0.4511217948717948</v>
      </c>
      <c r="K39" s="85">
        <f t="shared" si="16"/>
        <v>0.453125</v>
      </c>
      <c r="L39" s="49">
        <f t="shared" si="17"/>
        <v>7.5</v>
      </c>
    </row>
    <row r="40" spans="1:12" ht="12.75" customHeight="1">
      <c r="A40" s="221">
        <v>3</v>
      </c>
      <c r="B40" s="233">
        <f>B39-A40</f>
        <v>80.5</v>
      </c>
      <c r="C40" s="221">
        <f>C39+A40</f>
        <v>109</v>
      </c>
      <c r="D40" s="186" t="s">
        <v>546</v>
      </c>
      <c r="E40" s="198" t="s">
        <v>95</v>
      </c>
      <c r="F40" s="198"/>
      <c r="G40" s="85">
        <f t="shared" si="12"/>
        <v>0.4544270833333333</v>
      </c>
      <c r="H40" s="85">
        <f t="shared" si="13"/>
        <v>0.45625</v>
      </c>
      <c r="I40" s="85">
        <f t="shared" si="14"/>
        <v>0.4583333333333333</v>
      </c>
      <c r="J40" s="85">
        <f t="shared" si="15"/>
        <v>0.46073717948717946</v>
      </c>
      <c r="K40" s="85">
        <f t="shared" si="16"/>
        <v>0.46354166666666663</v>
      </c>
      <c r="L40" s="49">
        <f t="shared" si="17"/>
        <v>10.5</v>
      </c>
    </row>
    <row r="41" spans="1:12" ht="12.75" customHeight="1">
      <c r="A41" s="221">
        <v>9</v>
      </c>
      <c r="B41" s="233">
        <f aca="true" t="shared" si="18" ref="B41:B49">B40-A41</f>
        <v>71.5</v>
      </c>
      <c r="C41" s="221">
        <f aca="true" t="shared" si="19" ref="C41:C49">C40+A41</f>
        <v>118</v>
      </c>
      <c r="D41" s="191" t="s">
        <v>257</v>
      </c>
      <c r="E41" s="216" t="s">
        <v>256</v>
      </c>
      <c r="F41" s="198">
        <v>290</v>
      </c>
      <c r="G41" s="85">
        <f t="shared" si="12"/>
        <v>0.4778645833333333</v>
      </c>
      <c r="H41" s="85">
        <f t="shared" si="13"/>
        <v>0.48124999999999996</v>
      </c>
      <c r="I41" s="85">
        <f t="shared" si="14"/>
        <v>0.4851190476190476</v>
      </c>
      <c r="J41" s="85">
        <f t="shared" si="15"/>
        <v>0.4895833333333333</v>
      </c>
      <c r="K41" s="85">
        <f t="shared" si="16"/>
        <v>0.49479166666666663</v>
      </c>
      <c r="L41" s="49">
        <f t="shared" si="17"/>
        <v>19.5</v>
      </c>
    </row>
    <row r="42" spans="1:12" ht="12.75" customHeight="1">
      <c r="A42" s="221">
        <v>3.5</v>
      </c>
      <c r="B42" s="233">
        <f>B41-A42</f>
        <v>68</v>
      </c>
      <c r="C42" s="221">
        <f>C41+A42</f>
        <v>121.5</v>
      </c>
      <c r="D42" s="191" t="s">
        <v>259</v>
      </c>
      <c r="E42" s="216" t="s">
        <v>258</v>
      </c>
      <c r="F42" s="198">
        <v>184</v>
      </c>
      <c r="G42" s="85">
        <f t="shared" si="12"/>
        <v>0.48697916666666663</v>
      </c>
      <c r="H42" s="85">
        <f t="shared" si="13"/>
        <v>0.4909722222222222</v>
      </c>
      <c r="I42" s="85">
        <f t="shared" si="14"/>
        <v>0.49553571428571425</v>
      </c>
      <c r="J42" s="85">
        <f t="shared" si="15"/>
        <v>0.500801282051282</v>
      </c>
      <c r="K42" s="85">
        <f t="shared" si="16"/>
        <v>0.5069444444444444</v>
      </c>
      <c r="L42" s="49">
        <f t="shared" si="17"/>
        <v>23</v>
      </c>
    </row>
    <row r="43" spans="1:12" ht="12.75" customHeight="1">
      <c r="A43" s="221">
        <v>2.5</v>
      </c>
      <c r="B43" s="233">
        <f>B42-A43</f>
        <v>65.5</v>
      </c>
      <c r="C43" s="221">
        <f>C42+A43</f>
        <v>124</v>
      </c>
      <c r="D43" s="191" t="s">
        <v>260</v>
      </c>
      <c r="E43" s="216" t="s">
        <v>46</v>
      </c>
      <c r="F43" s="198">
        <v>134</v>
      </c>
      <c r="G43" s="85">
        <f t="shared" si="12"/>
        <v>0.4934895833333333</v>
      </c>
      <c r="H43" s="85">
        <f t="shared" si="13"/>
        <v>0.4979166666666667</v>
      </c>
      <c r="I43" s="85">
        <f t="shared" si="14"/>
        <v>0.5029761904761905</v>
      </c>
      <c r="J43" s="85">
        <f t="shared" si="15"/>
        <v>0.5088141025641025</v>
      </c>
      <c r="K43" s="85">
        <f t="shared" si="16"/>
        <v>0.515625</v>
      </c>
      <c r="L43" s="49">
        <f t="shared" si="17"/>
        <v>25.5</v>
      </c>
    </row>
    <row r="44" spans="1:12" ht="12.75" customHeight="1">
      <c r="A44" s="221">
        <v>5</v>
      </c>
      <c r="B44" s="233">
        <f t="shared" si="18"/>
        <v>60.5</v>
      </c>
      <c r="C44" s="221">
        <f t="shared" si="19"/>
        <v>129</v>
      </c>
      <c r="D44" s="191" t="s">
        <v>261</v>
      </c>
      <c r="E44" s="216" t="s">
        <v>96</v>
      </c>
      <c r="F44" s="198">
        <v>197</v>
      </c>
      <c r="G44" s="85">
        <f t="shared" si="12"/>
        <v>0.5065104166666666</v>
      </c>
      <c r="H44" s="85">
        <f t="shared" si="13"/>
        <v>0.5118055555555555</v>
      </c>
      <c r="I44" s="85">
        <f t="shared" si="14"/>
        <v>0.5178571428571428</v>
      </c>
      <c r="J44" s="85">
        <f t="shared" si="15"/>
        <v>0.5248397435897436</v>
      </c>
      <c r="K44" s="85">
        <f t="shared" si="16"/>
        <v>0.532986111111111</v>
      </c>
      <c r="L44" s="49">
        <f t="shared" si="17"/>
        <v>30.5</v>
      </c>
    </row>
    <row r="45" spans="1:12" ht="12.75" customHeight="1">
      <c r="A45" s="221">
        <v>3</v>
      </c>
      <c r="B45" s="233">
        <f t="shared" si="18"/>
        <v>57.5</v>
      </c>
      <c r="C45" s="221">
        <f t="shared" si="19"/>
        <v>132</v>
      </c>
      <c r="D45" s="191" t="s">
        <v>262</v>
      </c>
      <c r="E45" s="216" t="s">
        <v>96</v>
      </c>
      <c r="F45" s="198">
        <v>163</v>
      </c>
      <c r="G45" s="85">
        <f t="shared" si="12"/>
        <v>0.5143229166666666</v>
      </c>
      <c r="H45" s="85">
        <f t="shared" si="13"/>
        <v>0.5201388888888888</v>
      </c>
      <c r="I45" s="85">
        <f t="shared" si="14"/>
        <v>0.5267857142857143</v>
      </c>
      <c r="J45" s="85">
        <f t="shared" si="15"/>
        <v>0.5344551282051282</v>
      </c>
      <c r="K45" s="85">
        <f t="shared" si="16"/>
        <v>0.5434027777777778</v>
      </c>
      <c r="L45" s="49">
        <f t="shared" si="17"/>
        <v>33.5</v>
      </c>
    </row>
    <row r="46" spans="1:12" ht="12.75" customHeight="1">
      <c r="A46" s="221">
        <v>3</v>
      </c>
      <c r="B46" s="233">
        <f t="shared" si="18"/>
        <v>54.5</v>
      </c>
      <c r="C46" s="221">
        <f t="shared" si="19"/>
        <v>135</v>
      </c>
      <c r="D46" s="191" t="s">
        <v>263</v>
      </c>
      <c r="E46" s="216" t="s">
        <v>56</v>
      </c>
      <c r="F46" s="198">
        <v>185</v>
      </c>
      <c r="G46" s="85">
        <f t="shared" si="12"/>
        <v>0.5221354166666666</v>
      </c>
      <c r="H46" s="85">
        <f t="shared" si="13"/>
        <v>0.5284722222222222</v>
      </c>
      <c r="I46" s="85">
        <f t="shared" si="14"/>
        <v>0.5357142857142857</v>
      </c>
      <c r="J46" s="85">
        <f t="shared" si="15"/>
        <v>0.5440705128205128</v>
      </c>
      <c r="K46" s="85">
        <f t="shared" si="16"/>
        <v>0.5538194444444444</v>
      </c>
      <c r="L46" s="49">
        <f t="shared" si="17"/>
        <v>36.5</v>
      </c>
    </row>
    <row r="47" spans="1:12" ht="12.75" customHeight="1">
      <c r="A47" s="221">
        <v>8.5</v>
      </c>
      <c r="B47" s="233">
        <f t="shared" si="18"/>
        <v>46</v>
      </c>
      <c r="C47" s="221">
        <f t="shared" si="19"/>
        <v>143.5</v>
      </c>
      <c r="D47" s="191" t="s">
        <v>532</v>
      </c>
      <c r="E47" s="216" t="s">
        <v>56</v>
      </c>
      <c r="F47" s="198">
        <v>100</v>
      </c>
      <c r="G47" s="85">
        <f t="shared" si="12"/>
        <v>0.5442708333333333</v>
      </c>
      <c r="H47" s="85">
        <f t="shared" si="13"/>
        <v>0.5520833333333333</v>
      </c>
      <c r="I47" s="85">
        <f t="shared" si="14"/>
        <v>0.5610119047619048</v>
      </c>
      <c r="J47" s="85">
        <f t="shared" si="15"/>
        <v>0.5713141025641025</v>
      </c>
      <c r="K47" s="85">
        <f t="shared" si="16"/>
        <v>0.5833333333333333</v>
      </c>
      <c r="L47" s="49">
        <f t="shared" si="17"/>
        <v>45</v>
      </c>
    </row>
    <row r="48" spans="1:12" ht="12.75" customHeight="1">
      <c r="A48" s="221">
        <v>5</v>
      </c>
      <c r="B48" s="233">
        <f t="shared" si="18"/>
        <v>41</v>
      </c>
      <c r="C48" s="221">
        <f t="shared" si="19"/>
        <v>148.5</v>
      </c>
      <c r="D48" s="191" t="s">
        <v>264</v>
      </c>
      <c r="E48" s="216" t="s">
        <v>238</v>
      </c>
      <c r="F48" s="198">
        <v>147</v>
      </c>
      <c r="G48" s="85">
        <f t="shared" si="12"/>
        <v>0.5572916666666666</v>
      </c>
      <c r="H48" s="85">
        <f t="shared" si="13"/>
        <v>0.5659722222222222</v>
      </c>
      <c r="I48" s="85">
        <f t="shared" si="14"/>
        <v>0.5758928571428571</v>
      </c>
      <c r="J48" s="85">
        <f t="shared" si="15"/>
        <v>0.5873397435897436</v>
      </c>
      <c r="K48" s="85">
        <f t="shared" si="16"/>
        <v>0.6006944444444444</v>
      </c>
      <c r="L48" s="49">
        <f t="shared" si="17"/>
        <v>50</v>
      </c>
    </row>
    <row r="49" spans="1:12" ht="12.75" customHeight="1">
      <c r="A49" s="221">
        <v>3</v>
      </c>
      <c r="B49" s="233">
        <f t="shared" si="18"/>
        <v>38</v>
      </c>
      <c r="C49" s="221">
        <f t="shared" si="19"/>
        <v>151.5</v>
      </c>
      <c r="D49" s="191" t="s">
        <v>97</v>
      </c>
      <c r="E49" s="216" t="s">
        <v>238</v>
      </c>
      <c r="F49" s="198">
        <v>400</v>
      </c>
      <c r="G49" s="85">
        <f t="shared" si="12"/>
        <v>0.5651041666666666</v>
      </c>
      <c r="H49" s="85">
        <f t="shared" si="13"/>
        <v>0.5743055555555555</v>
      </c>
      <c r="I49" s="85">
        <f t="shared" si="14"/>
        <v>0.5848214285714286</v>
      </c>
      <c r="J49" s="85">
        <f t="shared" si="15"/>
        <v>0.5969551282051282</v>
      </c>
      <c r="K49" s="85">
        <f t="shared" si="16"/>
        <v>0.611111111111111</v>
      </c>
      <c r="L49" s="49">
        <f t="shared" si="17"/>
        <v>53</v>
      </c>
    </row>
    <row r="50" spans="1:12" ht="12.75" customHeight="1">
      <c r="A50" s="221">
        <v>7</v>
      </c>
      <c r="B50" s="233">
        <f>B49-A50</f>
        <v>31</v>
      </c>
      <c r="C50" s="221">
        <f>C49+A50</f>
        <v>158.5</v>
      </c>
      <c r="D50" s="191" t="s">
        <v>98</v>
      </c>
      <c r="E50" s="216" t="s">
        <v>54</v>
      </c>
      <c r="F50" s="198">
        <v>250</v>
      </c>
      <c r="G50" s="85">
        <f t="shared" si="12"/>
        <v>0.5833333333333333</v>
      </c>
      <c r="H50" s="85">
        <f t="shared" si="13"/>
        <v>0.59375</v>
      </c>
      <c r="I50" s="85">
        <f t="shared" si="14"/>
        <v>0.6056547619047619</v>
      </c>
      <c r="J50" s="85">
        <f t="shared" si="15"/>
        <v>0.6193910256410255</v>
      </c>
      <c r="K50" s="85">
        <f t="shared" si="16"/>
        <v>0.6354166666666666</v>
      </c>
      <c r="L50" s="49">
        <f t="shared" si="17"/>
        <v>60</v>
      </c>
    </row>
    <row r="51" spans="1:12" ht="12.75" customHeight="1">
      <c r="A51" s="221">
        <v>3</v>
      </c>
      <c r="B51" s="233">
        <f>B50-A51</f>
        <v>28</v>
      </c>
      <c r="C51" s="221">
        <f>C50+A51</f>
        <v>161.5</v>
      </c>
      <c r="D51" s="191" t="s">
        <v>99</v>
      </c>
      <c r="E51" s="216" t="s">
        <v>100</v>
      </c>
      <c r="F51" s="198"/>
      <c r="G51" s="85">
        <f t="shared" si="12"/>
        <v>0.5911458333333333</v>
      </c>
      <c r="H51" s="85">
        <f t="shared" si="13"/>
        <v>0.6020833333333333</v>
      </c>
      <c r="I51" s="85">
        <f t="shared" si="14"/>
        <v>0.6145833333333333</v>
      </c>
      <c r="J51" s="85">
        <f t="shared" si="15"/>
        <v>0.6290064102564102</v>
      </c>
      <c r="K51" s="85">
        <f t="shared" si="16"/>
        <v>0.6458333333333333</v>
      </c>
      <c r="L51" s="49">
        <f t="shared" si="17"/>
        <v>63</v>
      </c>
    </row>
    <row r="52" spans="1:12" ht="12.75" customHeight="1">
      <c r="A52" s="229">
        <v>5.5</v>
      </c>
      <c r="B52" s="233">
        <f aca="true" t="shared" si="20" ref="B52:B58">B51-A52</f>
        <v>22.5</v>
      </c>
      <c r="C52" s="221">
        <f aca="true" t="shared" si="21" ref="C52:C58">C51+A52</f>
        <v>167</v>
      </c>
      <c r="D52" s="191" t="s">
        <v>337</v>
      </c>
      <c r="E52" s="216" t="s">
        <v>55</v>
      </c>
      <c r="F52" s="198">
        <v>228</v>
      </c>
      <c r="G52" s="85">
        <f t="shared" si="12"/>
        <v>0.60546875</v>
      </c>
      <c r="H52" s="85">
        <f t="shared" si="13"/>
        <v>0.617361111111111</v>
      </c>
      <c r="I52" s="85">
        <f t="shared" si="14"/>
        <v>0.6309523809523809</v>
      </c>
      <c r="J52" s="85">
        <f t="shared" si="15"/>
        <v>0.6466346153846154</v>
      </c>
      <c r="K52" s="85">
        <f t="shared" si="16"/>
        <v>0.6649305555555556</v>
      </c>
      <c r="L52" s="49">
        <f t="shared" si="17"/>
        <v>68.5</v>
      </c>
    </row>
    <row r="53" spans="1:12" ht="12.75" customHeight="1">
      <c r="A53" s="229">
        <v>1.5</v>
      </c>
      <c r="B53" s="233">
        <f t="shared" si="20"/>
        <v>21</v>
      </c>
      <c r="C53" s="221">
        <f t="shared" si="21"/>
        <v>168.5</v>
      </c>
      <c r="D53" s="191" t="s">
        <v>265</v>
      </c>
      <c r="E53" s="216" t="s">
        <v>266</v>
      </c>
      <c r="F53" s="198"/>
      <c r="G53" s="85">
        <f t="shared" si="12"/>
        <v>0.609375</v>
      </c>
      <c r="H53" s="85">
        <f t="shared" si="13"/>
        <v>0.6215277777777777</v>
      </c>
      <c r="I53" s="85">
        <f t="shared" si="14"/>
        <v>0.6354166666666666</v>
      </c>
      <c r="J53" s="85">
        <f t="shared" si="15"/>
        <v>0.6514423076923077</v>
      </c>
      <c r="K53" s="85">
        <f t="shared" si="16"/>
        <v>0.6701388888888888</v>
      </c>
      <c r="L53" s="49">
        <f t="shared" si="17"/>
        <v>70</v>
      </c>
    </row>
    <row r="54" spans="1:12" ht="12.75" customHeight="1">
      <c r="A54" s="229">
        <v>4</v>
      </c>
      <c r="B54" s="233">
        <f t="shared" si="20"/>
        <v>17</v>
      </c>
      <c r="C54" s="221">
        <f t="shared" si="21"/>
        <v>172.5</v>
      </c>
      <c r="D54" s="191" t="s">
        <v>101</v>
      </c>
      <c r="E54" s="216" t="s">
        <v>531</v>
      </c>
      <c r="F54" s="198">
        <v>372</v>
      </c>
      <c r="G54" s="85">
        <f t="shared" si="12"/>
        <v>0.6197916666666666</v>
      </c>
      <c r="H54" s="85">
        <f t="shared" si="13"/>
        <v>0.6326388888888889</v>
      </c>
      <c r="I54" s="85">
        <f t="shared" si="14"/>
        <v>0.6473214285714286</v>
      </c>
      <c r="J54" s="85">
        <f t="shared" si="15"/>
        <v>0.6642628205128205</v>
      </c>
      <c r="K54" s="85">
        <f t="shared" si="16"/>
        <v>0.6840277777777777</v>
      </c>
      <c r="L54" s="49">
        <f t="shared" si="17"/>
        <v>74</v>
      </c>
    </row>
    <row r="55" spans="1:12" ht="12.75" customHeight="1">
      <c r="A55" s="229">
        <v>2.5</v>
      </c>
      <c r="B55" s="233">
        <f t="shared" si="20"/>
        <v>14.5</v>
      </c>
      <c r="C55" s="221">
        <f t="shared" si="21"/>
        <v>175</v>
      </c>
      <c r="D55" s="193" t="s">
        <v>609</v>
      </c>
      <c r="E55" s="216" t="s">
        <v>103</v>
      </c>
      <c r="F55" s="198"/>
      <c r="G55" s="85">
        <f t="shared" si="12"/>
        <v>0.6263020833333333</v>
      </c>
      <c r="H55" s="85">
        <f t="shared" si="13"/>
        <v>0.6395833333333333</v>
      </c>
      <c r="I55" s="85">
        <f t="shared" si="14"/>
        <v>0.6547619047619048</v>
      </c>
      <c r="J55" s="85">
        <f t="shared" si="15"/>
        <v>0.672275641025641</v>
      </c>
      <c r="K55" s="85">
        <f t="shared" si="16"/>
        <v>0.6927083333333333</v>
      </c>
      <c r="L55" s="49">
        <f t="shared" si="17"/>
        <v>76.5</v>
      </c>
    </row>
    <row r="56" spans="1:12" ht="12.75" customHeight="1">
      <c r="A56" s="229">
        <v>1.5</v>
      </c>
      <c r="B56" s="233">
        <f t="shared" si="20"/>
        <v>13</v>
      </c>
      <c r="C56" s="221">
        <f t="shared" si="21"/>
        <v>176.5</v>
      </c>
      <c r="D56" s="191" t="s">
        <v>102</v>
      </c>
      <c r="E56" s="216" t="s">
        <v>103</v>
      </c>
      <c r="F56" s="198">
        <v>425</v>
      </c>
      <c r="G56" s="85">
        <f t="shared" si="12"/>
        <v>0.6302083333333333</v>
      </c>
      <c r="H56" s="85">
        <f t="shared" si="13"/>
        <v>0.6437499999999999</v>
      </c>
      <c r="I56" s="85">
        <f t="shared" si="14"/>
        <v>0.6592261904761905</v>
      </c>
      <c r="J56" s="85">
        <f t="shared" si="15"/>
        <v>0.6770833333333333</v>
      </c>
      <c r="K56" s="85">
        <f t="shared" si="16"/>
        <v>0.6979166666666666</v>
      </c>
      <c r="L56" s="49">
        <f t="shared" si="17"/>
        <v>78</v>
      </c>
    </row>
    <row r="57" spans="1:12" ht="12.75" customHeight="1">
      <c r="A57" s="229">
        <v>5</v>
      </c>
      <c r="B57" s="233">
        <f t="shared" si="20"/>
        <v>8</v>
      </c>
      <c r="C57" s="221">
        <f t="shared" si="21"/>
        <v>181.5</v>
      </c>
      <c r="D57" s="191" t="s">
        <v>104</v>
      </c>
      <c r="E57" s="216" t="s">
        <v>103</v>
      </c>
      <c r="F57" s="198">
        <v>359</v>
      </c>
      <c r="G57" s="85">
        <f t="shared" si="12"/>
        <v>0.6432291666666666</v>
      </c>
      <c r="H57" s="85">
        <f t="shared" si="13"/>
        <v>0.6576388888888889</v>
      </c>
      <c r="I57" s="85">
        <f t="shared" si="14"/>
        <v>0.6741071428571428</v>
      </c>
      <c r="J57" s="85">
        <f t="shared" si="15"/>
        <v>0.6931089743589743</v>
      </c>
      <c r="K57" s="85">
        <f t="shared" si="16"/>
        <v>0.7152777777777777</v>
      </c>
      <c r="L57" s="49">
        <f t="shared" si="17"/>
        <v>83</v>
      </c>
    </row>
    <row r="58" spans="1:12" ht="12.75" customHeight="1">
      <c r="A58" s="229">
        <v>8</v>
      </c>
      <c r="B58" s="233">
        <f t="shared" si="20"/>
        <v>0</v>
      </c>
      <c r="C58" s="221">
        <f t="shared" si="21"/>
        <v>189.5</v>
      </c>
      <c r="D58" s="262" t="s">
        <v>105</v>
      </c>
      <c r="E58" s="216"/>
      <c r="F58" s="198">
        <v>378</v>
      </c>
      <c r="G58" s="85">
        <f t="shared" si="12"/>
        <v>0.6640625</v>
      </c>
      <c r="H58" s="85">
        <f t="shared" si="13"/>
        <v>0.679861111111111</v>
      </c>
      <c r="I58" s="85">
        <f t="shared" si="14"/>
        <v>0.6979166666666666</v>
      </c>
      <c r="J58" s="85">
        <f t="shared" si="15"/>
        <v>0.71875</v>
      </c>
      <c r="K58" s="85">
        <f t="shared" si="16"/>
        <v>0.7430555555555556</v>
      </c>
      <c r="L58" s="49">
        <f t="shared" si="17"/>
        <v>91</v>
      </c>
    </row>
    <row r="59" spans="1:12" ht="12.75" customHeight="1">
      <c r="A59" s="229"/>
      <c r="B59" s="233"/>
      <c r="C59" s="221"/>
      <c r="D59" s="191"/>
      <c r="E59" s="216"/>
      <c r="F59" s="198"/>
      <c r="G59" s="85"/>
      <c r="H59" s="85"/>
      <c r="I59" s="85"/>
      <c r="J59" s="85"/>
      <c r="K59" s="85"/>
      <c r="L59" s="49"/>
    </row>
    <row r="60" spans="1:12" ht="12.75" customHeight="1">
      <c r="A60" s="229"/>
      <c r="B60" s="233"/>
      <c r="C60" s="221"/>
      <c r="D60" s="191"/>
      <c r="E60" s="216"/>
      <c r="F60" s="198"/>
      <c r="G60" s="85"/>
      <c r="H60" s="85"/>
      <c r="I60" s="85"/>
      <c r="J60" s="85"/>
      <c r="K60" s="85"/>
      <c r="L60" s="49"/>
    </row>
    <row r="61" spans="1:12" ht="12.75" customHeight="1">
      <c r="A61" s="229"/>
      <c r="B61" s="233"/>
      <c r="C61" s="221"/>
      <c r="D61" s="191"/>
      <c r="E61" s="216"/>
      <c r="F61" s="198"/>
      <c r="G61" s="85"/>
      <c r="H61" s="85"/>
      <c r="I61" s="85"/>
      <c r="J61" s="85"/>
      <c r="K61" s="85"/>
      <c r="L61" s="49"/>
    </row>
    <row r="62" spans="1:12" ht="12.75" customHeight="1">
      <c r="A62" s="229"/>
      <c r="B62" s="233"/>
      <c r="C62" s="221"/>
      <c r="D62" s="191"/>
      <c r="E62" s="216"/>
      <c r="F62" s="198"/>
      <c r="G62" s="85"/>
      <c r="H62" s="85"/>
      <c r="I62" s="85"/>
      <c r="J62" s="85"/>
      <c r="K62" s="85"/>
      <c r="L62" s="49"/>
    </row>
    <row r="63" spans="2:14" ht="12.75" customHeight="1">
      <c r="B63" s="203"/>
      <c r="C63" s="222"/>
      <c r="D63" s="88"/>
      <c r="E63" s="57"/>
      <c r="F63" s="50"/>
      <c r="G63" s="57"/>
      <c r="H63" s="57"/>
      <c r="I63" s="86"/>
      <c r="J63" s="86"/>
      <c r="K63" s="86"/>
      <c r="L63" s="66"/>
      <c r="M63" s="84"/>
      <c r="N63" s="84"/>
    </row>
    <row r="64" spans="2:14" ht="12.75" customHeight="1">
      <c r="B64" s="222"/>
      <c r="C64" s="224"/>
      <c r="D64" s="64"/>
      <c r="E64" s="57"/>
      <c r="F64" s="57"/>
      <c r="G64" s="57"/>
      <c r="H64" s="77"/>
      <c r="I64" s="89"/>
      <c r="J64" s="90"/>
      <c r="K64" s="90"/>
      <c r="L64" s="91"/>
      <c r="M64" s="84"/>
      <c r="N64" s="84"/>
    </row>
    <row r="65" spans="2:14" ht="12.75" customHeight="1">
      <c r="B65" s="222"/>
      <c r="C65" s="203"/>
      <c r="D65" s="64"/>
      <c r="E65" s="57"/>
      <c r="F65" s="57"/>
      <c r="G65" s="57"/>
      <c r="H65" s="77"/>
      <c r="I65" s="92"/>
      <c r="J65" s="86"/>
      <c r="K65" s="86"/>
      <c r="L65" s="66"/>
      <c r="M65" s="84"/>
      <c r="N65" s="84"/>
    </row>
    <row r="66" spans="2:12" ht="12.75" customHeight="1">
      <c r="B66" s="222"/>
      <c r="C66" s="224"/>
      <c r="D66" s="93"/>
      <c r="E66" s="77"/>
      <c r="F66" s="77"/>
      <c r="G66" s="57"/>
      <c r="H66" s="77"/>
      <c r="I66" s="92"/>
      <c r="J66" s="86"/>
      <c r="K66" s="86"/>
      <c r="L66" s="66"/>
    </row>
    <row r="67" spans="2:12" ht="12.75" customHeight="1">
      <c r="B67" s="203"/>
      <c r="C67" s="224"/>
      <c r="D67" s="93"/>
      <c r="E67" s="77"/>
      <c r="F67" s="77"/>
      <c r="G67" s="57"/>
      <c r="H67" s="77"/>
      <c r="I67" s="92"/>
      <c r="J67" s="86"/>
      <c r="K67" s="86"/>
      <c r="L67" s="66"/>
    </row>
    <row r="68" spans="2:12" ht="12.75" customHeight="1">
      <c r="B68" s="222"/>
      <c r="C68" s="224"/>
      <c r="D68" s="93"/>
      <c r="E68" s="77"/>
      <c r="F68" s="77"/>
      <c r="G68" s="57"/>
      <c r="H68" s="77"/>
      <c r="I68" s="92"/>
      <c r="J68" s="86"/>
      <c r="K68" s="86"/>
      <c r="L68" s="66"/>
    </row>
    <row r="69" ht="12.75" customHeight="1">
      <c r="L69" s="66"/>
    </row>
    <row r="70" spans="2:13" ht="12.75" customHeight="1">
      <c r="B70" s="222"/>
      <c r="C70" s="224"/>
      <c r="D70" s="95"/>
      <c r="E70" s="77"/>
      <c r="F70" s="95"/>
      <c r="G70" s="57"/>
      <c r="H70" s="77"/>
      <c r="I70" s="92"/>
      <c r="J70" s="86"/>
      <c r="K70" s="86"/>
      <c r="L70" s="66"/>
      <c r="M70" s="63"/>
    </row>
    <row r="71" spans="2:13" ht="12.75" customHeight="1">
      <c r="B71" s="222"/>
      <c r="C71" s="224"/>
      <c r="D71" s="96"/>
      <c r="E71" s="77"/>
      <c r="F71" s="95"/>
      <c r="G71" s="57"/>
      <c r="H71" s="77"/>
      <c r="I71" s="92"/>
      <c r="J71" s="86"/>
      <c r="K71" s="86"/>
      <c r="L71" s="66"/>
      <c r="M71" s="63"/>
    </row>
    <row r="72" spans="2:13" ht="12.75" customHeight="1">
      <c r="B72" s="203"/>
      <c r="C72" s="224"/>
      <c r="D72" s="97"/>
      <c r="E72" s="77"/>
      <c r="F72" s="95"/>
      <c r="G72" s="59"/>
      <c r="H72" s="98"/>
      <c r="I72" s="99"/>
      <c r="J72" s="100"/>
      <c r="K72" s="100"/>
      <c r="L72" s="101"/>
      <c r="M72" s="63"/>
    </row>
    <row r="73" spans="2:12" ht="12.75" customHeight="1">
      <c r="B73" s="203"/>
      <c r="C73" s="224"/>
      <c r="D73" s="93"/>
      <c r="E73" s="77"/>
      <c r="F73" s="77"/>
      <c r="G73" s="57"/>
      <c r="H73" s="77"/>
      <c r="I73" s="102"/>
      <c r="J73" s="103"/>
      <c r="K73" s="103"/>
      <c r="L73" s="104"/>
    </row>
    <row r="74" spans="2:13" ht="12.75" customHeight="1">
      <c r="B74" s="203"/>
      <c r="C74" s="224"/>
      <c r="D74" s="93"/>
      <c r="E74" s="77"/>
      <c r="F74" s="77"/>
      <c r="G74" s="57"/>
      <c r="H74" s="77"/>
      <c r="I74" s="102"/>
      <c r="J74" s="103"/>
      <c r="K74" s="103"/>
      <c r="L74" s="104"/>
      <c r="M74" s="63"/>
    </row>
    <row r="75" spans="2:13" ht="12.75" customHeight="1">
      <c r="B75" s="203"/>
      <c r="C75" s="205"/>
      <c r="D75" s="93"/>
      <c r="E75" s="77"/>
      <c r="F75" s="77"/>
      <c r="G75" s="57"/>
      <c r="H75" s="77"/>
      <c r="I75" s="77"/>
      <c r="J75" s="57"/>
      <c r="K75" s="57"/>
      <c r="L75" s="64"/>
      <c r="M75" s="63"/>
    </row>
    <row r="76" spans="2:13" ht="12.75" customHeight="1">
      <c r="B76" s="222"/>
      <c r="C76" s="224"/>
      <c r="D76" s="93"/>
      <c r="E76" s="77"/>
      <c r="F76" s="77"/>
      <c r="G76" s="57"/>
      <c r="H76" s="77"/>
      <c r="I76" s="102"/>
      <c r="J76" s="103"/>
      <c r="K76" s="103"/>
      <c r="L76" s="104"/>
      <c r="M76" s="63"/>
    </row>
    <row r="77" spans="2:13" ht="12.75" customHeight="1">
      <c r="B77" s="203"/>
      <c r="C77" s="203"/>
      <c r="D77" s="64"/>
      <c r="E77" s="57"/>
      <c r="F77" s="57"/>
      <c r="G77" s="57"/>
      <c r="H77" s="57"/>
      <c r="I77" s="57"/>
      <c r="J77" s="57"/>
      <c r="K77" s="57"/>
      <c r="L77" s="64"/>
      <c r="M77" s="63"/>
    </row>
    <row r="78" spans="2:13" ht="12.75" customHeight="1">
      <c r="B78" s="203"/>
      <c r="C78" s="203"/>
      <c r="D78" s="64"/>
      <c r="E78" s="57"/>
      <c r="F78" s="57"/>
      <c r="G78" s="57"/>
      <c r="H78" s="57"/>
      <c r="I78" s="57"/>
      <c r="J78" s="57"/>
      <c r="K78" s="57"/>
      <c r="L78" s="64"/>
      <c r="M78" s="63"/>
    </row>
    <row r="79" spans="2:13" ht="12.75" customHeight="1">
      <c r="B79" s="203"/>
      <c r="C79" s="224"/>
      <c r="D79" s="93"/>
      <c r="E79" s="77"/>
      <c r="F79" s="77"/>
      <c r="G79" s="57"/>
      <c r="H79" s="77"/>
      <c r="I79" s="102"/>
      <c r="J79" s="102"/>
      <c r="K79" s="102"/>
      <c r="L79" s="105"/>
      <c r="M79" s="106"/>
    </row>
    <row r="80" spans="2:13" ht="12.75" customHeight="1">
      <c r="B80" s="222"/>
      <c r="C80" s="224"/>
      <c r="D80" s="93"/>
      <c r="E80" s="77"/>
      <c r="F80" s="77"/>
      <c r="G80" s="57"/>
      <c r="H80" s="77"/>
      <c r="I80" s="102"/>
      <c r="J80" s="102"/>
      <c r="K80" s="102"/>
      <c r="L80" s="105"/>
      <c r="M80" s="106"/>
    </row>
    <row r="81" spans="2:13" ht="12.75" customHeight="1">
      <c r="B81" s="222"/>
      <c r="C81" s="224"/>
      <c r="D81" s="96"/>
      <c r="E81" s="77"/>
      <c r="F81" s="95"/>
      <c r="G81" s="57"/>
      <c r="H81" s="77"/>
      <c r="I81" s="102"/>
      <c r="J81" s="102"/>
      <c r="K81" s="102"/>
      <c r="L81" s="105"/>
      <c r="M81" s="106"/>
    </row>
    <row r="82" spans="2:13" ht="12.75" customHeight="1">
      <c r="B82" s="222"/>
      <c r="C82" s="222"/>
      <c r="D82" s="64"/>
      <c r="E82" s="57"/>
      <c r="F82" s="57"/>
      <c r="G82" s="57"/>
      <c r="H82" s="57"/>
      <c r="I82" s="103"/>
      <c r="J82" s="103"/>
      <c r="K82" s="103"/>
      <c r="L82" s="107"/>
      <c r="M82" s="108"/>
    </row>
    <row r="83" spans="2:13" ht="12.75" customHeight="1">
      <c r="B83" s="222"/>
      <c r="C83" s="222"/>
      <c r="D83" s="64"/>
      <c r="E83" s="57"/>
      <c r="F83" s="57"/>
      <c r="G83" s="57"/>
      <c r="H83" s="57"/>
      <c r="I83" s="103"/>
      <c r="J83" s="103"/>
      <c r="K83" s="103"/>
      <c r="L83" s="107"/>
      <c r="M83" s="108"/>
    </row>
    <row r="84" spans="2:13" ht="12.75" customHeight="1">
      <c r="B84" s="203"/>
      <c r="C84" s="222"/>
      <c r="D84" s="64"/>
      <c r="E84" s="57"/>
      <c r="F84" s="57"/>
      <c r="G84" s="57"/>
      <c r="H84" s="57"/>
      <c r="I84" s="103"/>
      <c r="J84" s="103"/>
      <c r="K84" s="103"/>
      <c r="L84" s="107"/>
      <c r="M84" s="108"/>
    </row>
    <row r="85" ht="12.75" customHeight="1">
      <c r="M85" s="108"/>
    </row>
    <row r="86" spans="2:13" ht="12.75" customHeight="1">
      <c r="B86" s="222"/>
      <c r="C86" s="222"/>
      <c r="D86" s="87"/>
      <c r="E86" s="57"/>
      <c r="F86" s="57"/>
      <c r="G86" s="57"/>
      <c r="H86" s="57"/>
      <c r="I86" s="103"/>
      <c r="J86" s="103"/>
      <c r="K86" s="103"/>
      <c r="L86" s="107"/>
      <c r="M86" s="108"/>
    </row>
    <row r="87" spans="2:13" ht="12.75" customHeight="1">
      <c r="B87" s="222"/>
      <c r="C87" s="222"/>
      <c r="D87" s="64"/>
      <c r="E87" s="57"/>
      <c r="F87" s="57"/>
      <c r="G87" s="57"/>
      <c r="H87" s="57"/>
      <c r="I87" s="103"/>
      <c r="J87" s="103"/>
      <c r="K87" s="103"/>
      <c r="L87" s="107"/>
      <c r="M87" s="108"/>
    </row>
    <row r="88" spans="2:13" ht="12.75" customHeight="1">
      <c r="B88" s="222"/>
      <c r="C88" s="222"/>
      <c r="D88" s="64"/>
      <c r="E88" s="57"/>
      <c r="F88" s="57"/>
      <c r="G88" s="57"/>
      <c r="H88" s="57"/>
      <c r="I88" s="103"/>
      <c r="J88" s="103"/>
      <c r="K88" s="103"/>
      <c r="L88" s="107"/>
      <c r="M88" s="108"/>
    </row>
    <row r="89" spans="2:13" ht="12.75" customHeight="1">
      <c r="B89" s="222"/>
      <c r="C89" s="222"/>
      <c r="D89" s="64"/>
      <c r="E89" s="57"/>
      <c r="F89" s="57"/>
      <c r="G89" s="57"/>
      <c r="H89" s="57"/>
      <c r="I89" s="103"/>
      <c r="J89" s="103"/>
      <c r="K89" s="103"/>
      <c r="L89" s="107"/>
      <c r="M89" s="108"/>
    </row>
    <row r="90" spans="2:13" ht="12.75" customHeight="1">
      <c r="B90" s="222"/>
      <c r="C90" s="222"/>
      <c r="D90" s="88"/>
      <c r="E90" s="57"/>
      <c r="F90" s="50"/>
      <c r="G90" s="57"/>
      <c r="H90" s="50"/>
      <c r="I90" s="103"/>
      <c r="J90" s="103"/>
      <c r="K90" s="103"/>
      <c r="L90" s="107"/>
      <c r="M90" s="108"/>
    </row>
    <row r="91" spans="2:13" ht="12.75" customHeight="1">
      <c r="B91" s="222"/>
      <c r="C91" s="222"/>
      <c r="D91" s="64"/>
      <c r="E91" s="57"/>
      <c r="F91" s="57"/>
      <c r="G91" s="57"/>
      <c r="H91" s="57"/>
      <c r="I91" s="103"/>
      <c r="J91" s="103"/>
      <c r="K91" s="103"/>
      <c r="L91" s="107"/>
      <c r="M91" s="108"/>
    </row>
    <row r="92" spans="2:13" ht="12.75" customHeight="1">
      <c r="B92" s="203"/>
      <c r="C92" s="222"/>
      <c r="D92" s="64"/>
      <c r="E92" s="57"/>
      <c r="F92" s="57"/>
      <c r="G92" s="57"/>
      <c r="H92" s="57"/>
      <c r="I92" s="57"/>
      <c r="J92" s="57"/>
      <c r="K92" s="57"/>
      <c r="L92" s="64"/>
      <c r="M92" s="108"/>
    </row>
    <row r="93" spans="2:13" ht="12.75" customHeight="1">
      <c r="B93" s="222"/>
      <c r="C93" s="222"/>
      <c r="D93" s="64"/>
      <c r="E93" s="57"/>
      <c r="F93" s="57"/>
      <c r="G93" s="57"/>
      <c r="H93" s="57"/>
      <c r="I93" s="103"/>
      <c r="J93" s="103"/>
      <c r="K93" s="103"/>
      <c r="L93" s="107"/>
      <c r="M93" s="110"/>
    </row>
    <row r="94" spans="2:13" ht="12.75" customHeight="1">
      <c r="B94" s="222"/>
      <c r="C94" s="222"/>
      <c r="D94" s="88"/>
      <c r="E94" s="57"/>
      <c r="F94" s="50"/>
      <c r="G94" s="57"/>
      <c r="H94" s="50"/>
      <c r="I94" s="103"/>
      <c r="J94" s="103"/>
      <c r="K94" s="103"/>
      <c r="L94" s="107"/>
      <c r="M94" s="110"/>
    </row>
    <row r="95" spans="2:13" ht="12.75" customHeight="1">
      <c r="B95" s="203"/>
      <c r="C95" s="203"/>
      <c r="D95" s="64"/>
      <c r="E95" s="57"/>
      <c r="F95" s="57"/>
      <c r="G95" s="57"/>
      <c r="H95" s="57"/>
      <c r="I95" s="103"/>
      <c r="J95" s="103"/>
      <c r="K95" s="103"/>
      <c r="L95" s="107"/>
      <c r="M95" s="63"/>
    </row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</sheetData>
  <mergeCells count="6">
    <mergeCell ref="G6:J6"/>
    <mergeCell ref="B4:K4"/>
    <mergeCell ref="L1:M1"/>
    <mergeCell ref="B1:K1"/>
    <mergeCell ref="B3:K3"/>
    <mergeCell ref="B2:K2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orientation="portrait" paperSize="9" scale="86" r:id="rId1"/>
  <headerFooter alignWithMargins="0">
    <oddFooter>&amp;L&amp;F   &amp;D  &amp;T&amp;C&amp;"Arial,Gras"&amp;12Itinéraire définitif au 20/06/05&amp;RLes communes  en lettres
majuscules sont des chefs-lieux
de cantons,  de sous-préfectures 
ou préfectures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S73"/>
  <sheetViews>
    <sheetView workbookViewId="0" topLeftCell="A13">
      <selection activeCell="F32" sqref="F32"/>
    </sheetView>
  </sheetViews>
  <sheetFormatPr defaultColWidth="11.421875" defaultRowHeight="12.75"/>
  <cols>
    <col min="1" max="1" width="6.7109375" style="223" customWidth="1"/>
    <col min="2" max="3" width="9.28125" style="206" customWidth="1"/>
    <col min="4" max="4" width="31.00390625" style="56" customWidth="1"/>
    <col min="5" max="6" width="6.7109375" style="94" customWidth="1"/>
    <col min="7" max="10" width="7.7109375" style="94" customWidth="1"/>
    <col min="11" max="11" width="7.7109375" style="157" customWidth="1"/>
    <col min="12" max="19" width="8.8515625" style="56" customWidth="1"/>
    <col min="20" max="16384" width="8.57421875" style="56" customWidth="1"/>
  </cols>
  <sheetData>
    <row r="1" spans="1:19" ht="12.75">
      <c r="A1" s="217"/>
      <c r="B1" s="276" t="s">
        <v>0</v>
      </c>
      <c r="C1" s="277"/>
      <c r="D1" s="277"/>
      <c r="E1" s="277"/>
      <c r="F1" s="277"/>
      <c r="G1" s="277"/>
      <c r="H1" s="277"/>
      <c r="I1" s="277"/>
      <c r="J1" s="277"/>
      <c r="K1" s="277"/>
      <c r="L1" s="273" t="s">
        <v>36</v>
      </c>
      <c r="M1" s="273"/>
      <c r="N1" s="53">
        <v>0.041666666666666664</v>
      </c>
      <c r="O1" s="54">
        <v>16</v>
      </c>
      <c r="P1" s="54">
        <v>15</v>
      </c>
      <c r="Q1" s="54">
        <v>14</v>
      </c>
      <c r="R1" s="54">
        <v>13</v>
      </c>
      <c r="S1" s="55">
        <v>12</v>
      </c>
    </row>
    <row r="2" spans="1:19" ht="12.75">
      <c r="A2" s="81"/>
      <c r="B2" s="278" t="s">
        <v>71</v>
      </c>
      <c r="C2" s="279"/>
      <c r="D2" s="279"/>
      <c r="E2" s="279"/>
      <c r="F2" s="279"/>
      <c r="G2" s="279"/>
      <c r="H2" s="279"/>
      <c r="I2" s="279"/>
      <c r="J2" s="279"/>
      <c r="K2" s="279"/>
      <c r="L2" s="58"/>
      <c r="M2" s="52"/>
      <c r="N2" s="58"/>
      <c r="O2" s="58"/>
      <c r="P2" s="50"/>
      <c r="Q2" s="50"/>
      <c r="R2" s="50"/>
      <c r="S2" s="51"/>
    </row>
    <row r="3" spans="1:19" ht="12.75">
      <c r="A3" s="237"/>
      <c r="B3" s="280" t="s">
        <v>107</v>
      </c>
      <c r="C3" s="281"/>
      <c r="D3" s="281"/>
      <c r="E3" s="281"/>
      <c r="F3" s="281"/>
      <c r="G3" s="281"/>
      <c r="H3" s="281"/>
      <c r="I3" s="281"/>
      <c r="J3" s="281"/>
      <c r="K3" s="281"/>
      <c r="L3" s="60" t="s">
        <v>37</v>
      </c>
      <c r="M3" s="52">
        <v>1</v>
      </c>
      <c r="N3" s="58" t="s">
        <v>38</v>
      </c>
      <c r="O3" s="61">
        <f>($N$1/O1)</f>
        <v>0.0026041666666666665</v>
      </c>
      <c r="P3" s="61">
        <f>($N$1/P1)</f>
        <v>0.0027777777777777775</v>
      </c>
      <c r="Q3" s="61">
        <f>($N$1/Q1)</f>
        <v>0.002976190476190476</v>
      </c>
      <c r="R3" s="61">
        <f>($N$1/R1)</f>
        <v>0.003205128205128205</v>
      </c>
      <c r="S3" s="62">
        <f>($N$1/S1)</f>
        <v>0.003472222222222222</v>
      </c>
    </row>
    <row r="4" spans="1:12" ht="12" customHeight="1">
      <c r="A4" s="236"/>
      <c r="B4" s="282" t="s">
        <v>67</v>
      </c>
      <c r="C4" s="283"/>
      <c r="D4" s="283"/>
      <c r="E4" s="283"/>
      <c r="F4" s="283"/>
      <c r="G4" s="283"/>
      <c r="H4" s="283"/>
      <c r="I4" s="283"/>
      <c r="J4" s="283"/>
      <c r="K4" s="283"/>
      <c r="L4" s="64"/>
    </row>
    <row r="5" spans="1:14" ht="12.75">
      <c r="A5" s="219"/>
      <c r="B5" s="207"/>
      <c r="C5" s="210"/>
      <c r="D5" s="242" t="s">
        <v>584</v>
      </c>
      <c r="E5" s="72"/>
      <c r="F5" s="72"/>
      <c r="G5" s="72"/>
      <c r="H5" s="243">
        <v>188.5</v>
      </c>
      <c r="I5" s="72" t="s">
        <v>1</v>
      </c>
      <c r="J5" s="72"/>
      <c r="K5" s="247"/>
      <c r="L5" s="66">
        <v>0.10416666666666667</v>
      </c>
      <c r="M5" s="66">
        <v>0.10416666666666667</v>
      </c>
      <c r="N5" s="56" t="s">
        <v>43</v>
      </c>
    </row>
    <row r="6" spans="1:14" ht="12.75">
      <c r="A6" s="239"/>
      <c r="B6" s="70" t="s">
        <v>1</v>
      </c>
      <c r="C6" s="69"/>
      <c r="D6" s="68" t="s">
        <v>2</v>
      </c>
      <c r="E6" s="68" t="s">
        <v>40</v>
      </c>
      <c r="F6" s="68" t="s">
        <v>3</v>
      </c>
      <c r="G6" s="284" t="s">
        <v>4</v>
      </c>
      <c r="H6" s="284"/>
      <c r="I6" s="284"/>
      <c r="J6" s="284"/>
      <c r="K6" s="284"/>
      <c r="L6" s="66">
        <v>0.5104166666666666</v>
      </c>
      <c r="M6" s="66">
        <v>0.5104166666666666</v>
      </c>
      <c r="N6" s="63" t="s">
        <v>44</v>
      </c>
    </row>
    <row r="7" spans="1:13" ht="12.75">
      <c r="A7" s="196" t="s">
        <v>142</v>
      </c>
      <c r="B7" s="195" t="s">
        <v>5</v>
      </c>
      <c r="C7" s="71" t="s">
        <v>6</v>
      </c>
      <c r="D7" s="244"/>
      <c r="E7" s="72" t="s">
        <v>41</v>
      </c>
      <c r="F7" s="72"/>
      <c r="G7" s="72" t="s">
        <v>39</v>
      </c>
      <c r="H7" s="72" t="s">
        <v>28</v>
      </c>
      <c r="I7" s="73" t="s">
        <v>7</v>
      </c>
      <c r="J7" s="73" t="s">
        <v>8</v>
      </c>
      <c r="K7" s="72" t="s">
        <v>9</v>
      </c>
      <c r="L7" s="57"/>
      <c r="M7" s="67"/>
    </row>
    <row r="8" spans="1:13" ht="12.75">
      <c r="A8" s="220"/>
      <c r="B8" s="202"/>
      <c r="C8" s="221"/>
      <c r="D8" s="183" t="s">
        <v>540</v>
      </c>
      <c r="E8" s="198"/>
      <c r="F8" s="198"/>
      <c r="G8" s="68"/>
      <c r="H8" s="112"/>
      <c r="I8" s="83"/>
      <c r="J8" s="83"/>
      <c r="K8" s="74"/>
      <c r="L8" s="77"/>
      <c r="M8" s="67"/>
    </row>
    <row r="9" spans="1:15" ht="12.75">
      <c r="A9" s="221">
        <v>0</v>
      </c>
      <c r="B9" s="233">
        <f>H5</f>
        <v>188.5</v>
      </c>
      <c r="C9" s="221">
        <v>0</v>
      </c>
      <c r="D9" s="190" t="s">
        <v>269</v>
      </c>
      <c r="E9" s="198" t="s">
        <v>52</v>
      </c>
      <c r="F9" s="198">
        <v>378</v>
      </c>
      <c r="G9" s="78">
        <f>$L$5</f>
        <v>0.10416666666666667</v>
      </c>
      <c r="H9" s="78">
        <f>$L$5</f>
        <v>0.10416666666666667</v>
      </c>
      <c r="I9" s="78">
        <f>$L$5</f>
        <v>0.10416666666666667</v>
      </c>
      <c r="J9" s="78">
        <f>$M$5</f>
        <v>0.10416666666666667</v>
      </c>
      <c r="K9" s="78">
        <f>$M$5</f>
        <v>0.10416666666666667</v>
      </c>
      <c r="L9" s="165"/>
      <c r="M9" s="166"/>
      <c r="N9" s="166"/>
      <c r="O9" s="166"/>
    </row>
    <row r="10" spans="1:15" ht="12.75">
      <c r="A10" s="221">
        <v>9.5</v>
      </c>
      <c r="B10" s="233">
        <f>B9-A10</f>
        <v>179</v>
      </c>
      <c r="C10" s="221">
        <f>C9+A10</f>
        <v>9.5</v>
      </c>
      <c r="D10" s="186" t="s">
        <v>108</v>
      </c>
      <c r="E10" s="198" t="s">
        <v>52</v>
      </c>
      <c r="F10" s="198">
        <v>285</v>
      </c>
      <c r="G10" s="85">
        <f aca="true" t="shared" si="0" ref="G10:G17">SUM($G$9+$O$3*C10)</f>
        <v>0.12890625</v>
      </c>
      <c r="H10" s="85">
        <f aca="true" t="shared" si="1" ref="H10:H17">SUM($H$9+$P$3*C10)</f>
        <v>0.13055555555555556</v>
      </c>
      <c r="I10" s="85">
        <f aca="true" t="shared" si="2" ref="I10:I17">SUM($I$9+$Q$3*C10)</f>
        <v>0.1324404761904762</v>
      </c>
      <c r="J10" s="85">
        <f aca="true" t="shared" si="3" ref="J10:J17">SUM($J$9+$R$3*C10)</f>
        <v>0.1346153846153846</v>
      </c>
      <c r="K10" s="85">
        <f aca="true" t="shared" si="4" ref="K10:K17">SUM($K$9+$S$3*C10)</f>
        <v>0.1371527777777778</v>
      </c>
      <c r="N10" s="67"/>
      <c r="O10" s="67"/>
    </row>
    <row r="11" spans="1:15" ht="12.75">
      <c r="A11" s="221">
        <v>2</v>
      </c>
      <c r="B11" s="233">
        <f aca="true" t="shared" si="5" ref="B11:B23">B10-A11</f>
        <v>177</v>
      </c>
      <c r="C11" s="221">
        <f aca="true" t="shared" si="6" ref="C11:C23">C10+A11</f>
        <v>11.5</v>
      </c>
      <c r="D11" s="183" t="s">
        <v>736</v>
      </c>
      <c r="E11" s="198" t="s">
        <v>58</v>
      </c>
      <c r="F11" s="198"/>
      <c r="G11" s="85">
        <f t="shared" si="0"/>
        <v>0.13411458333333334</v>
      </c>
      <c r="H11" s="85">
        <f t="shared" si="1"/>
        <v>0.13611111111111113</v>
      </c>
      <c r="I11" s="85">
        <f t="shared" si="2"/>
        <v>0.13839285714285715</v>
      </c>
      <c r="J11" s="85">
        <f t="shared" si="3"/>
        <v>0.14102564102564102</v>
      </c>
      <c r="K11" s="85">
        <f t="shared" si="4"/>
        <v>0.1440972222222222</v>
      </c>
      <c r="M11" s="67"/>
      <c r="N11" s="67"/>
      <c r="O11" s="67"/>
    </row>
    <row r="12" spans="1:15" ht="12.75">
      <c r="A12" s="221">
        <v>5</v>
      </c>
      <c r="B12" s="233">
        <f t="shared" si="5"/>
        <v>172</v>
      </c>
      <c r="C12" s="221">
        <f t="shared" si="6"/>
        <v>16.5</v>
      </c>
      <c r="D12" s="186" t="s">
        <v>109</v>
      </c>
      <c r="E12" s="198" t="s">
        <v>58</v>
      </c>
      <c r="F12" s="198">
        <v>281</v>
      </c>
      <c r="G12" s="85">
        <f t="shared" si="0"/>
        <v>0.14713541666666669</v>
      </c>
      <c r="H12" s="85">
        <f t="shared" si="1"/>
        <v>0.15</v>
      </c>
      <c r="I12" s="85">
        <f t="shared" si="2"/>
        <v>0.15327380952380953</v>
      </c>
      <c r="J12" s="85">
        <f t="shared" si="3"/>
        <v>0.15705128205128205</v>
      </c>
      <c r="K12" s="85">
        <f t="shared" si="4"/>
        <v>0.16145833333333334</v>
      </c>
      <c r="M12" s="67"/>
      <c r="N12" s="67"/>
      <c r="O12" s="67"/>
    </row>
    <row r="13" spans="1:15" ht="12.75">
      <c r="A13" s="221">
        <v>3.5</v>
      </c>
      <c r="B13" s="233">
        <f t="shared" si="5"/>
        <v>168.5</v>
      </c>
      <c r="C13" s="221">
        <f t="shared" si="6"/>
        <v>20</v>
      </c>
      <c r="D13" s="186" t="s">
        <v>110</v>
      </c>
      <c r="E13" s="198" t="s">
        <v>55</v>
      </c>
      <c r="F13" s="198">
        <v>340</v>
      </c>
      <c r="G13" s="85">
        <f t="shared" si="0"/>
        <v>0.15625</v>
      </c>
      <c r="H13" s="85">
        <f t="shared" si="1"/>
        <v>0.1597222222222222</v>
      </c>
      <c r="I13" s="85">
        <f t="shared" si="2"/>
        <v>0.1636904761904762</v>
      </c>
      <c r="J13" s="85">
        <f t="shared" si="3"/>
        <v>0.16826923076923078</v>
      </c>
      <c r="K13" s="85">
        <f t="shared" si="4"/>
        <v>0.1736111111111111</v>
      </c>
      <c r="M13" s="67"/>
      <c r="N13" s="67"/>
      <c r="O13" s="67"/>
    </row>
    <row r="14" spans="1:15" ht="12.75">
      <c r="A14" s="221">
        <v>3</v>
      </c>
      <c r="B14" s="233">
        <f t="shared" si="5"/>
        <v>165.5</v>
      </c>
      <c r="C14" s="221">
        <f t="shared" si="6"/>
        <v>23</v>
      </c>
      <c r="D14" s="186" t="s">
        <v>338</v>
      </c>
      <c r="E14" s="198" t="s">
        <v>111</v>
      </c>
      <c r="F14" s="76">
        <v>377</v>
      </c>
      <c r="G14" s="85">
        <f t="shared" si="0"/>
        <v>0.1640625</v>
      </c>
      <c r="H14" s="85">
        <f t="shared" si="1"/>
        <v>0.16805555555555557</v>
      </c>
      <c r="I14" s="85">
        <f t="shared" si="2"/>
        <v>0.17261904761904762</v>
      </c>
      <c r="J14" s="85">
        <f t="shared" si="3"/>
        <v>0.1778846153846154</v>
      </c>
      <c r="K14" s="85">
        <f t="shared" si="4"/>
        <v>0.1840277777777778</v>
      </c>
      <c r="M14" s="67"/>
      <c r="N14" s="67"/>
      <c r="O14" s="67"/>
    </row>
    <row r="15" spans="1:15" ht="12.75">
      <c r="A15" s="221">
        <v>21</v>
      </c>
      <c r="B15" s="233">
        <f t="shared" si="5"/>
        <v>144.5</v>
      </c>
      <c r="C15" s="221">
        <f t="shared" si="6"/>
        <v>44</v>
      </c>
      <c r="D15" s="186" t="s">
        <v>274</v>
      </c>
      <c r="E15" s="198" t="s">
        <v>111</v>
      </c>
      <c r="F15" s="198">
        <v>1909</v>
      </c>
      <c r="G15" s="85">
        <f t="shared" si="0"/>
        <v>0.21875</v>
      </c>
      <c r="H15" s="85">
        <f t="shared" si="1"/>
        <v>0.22638888888888886</v>
      </c>
      <c r="I15" s="85">
        <f t="shared" si="2"/>
        <v>0.23511904761904762</v>
      </c>
      <c r="J15" s="85">
        <f t="shared" si="3"/>
        <v>0.2451923076923077</v>
      </c>
      <c r="K15" s="85">
        <f t="shared" si="4"/>
        <v>0.2569444444444444</v>
      </c>
      <c r="L15" s="66"/>
      <c r="M15" s="67"/>
      <c r="N15" s="67"/>
      <c r="O15" s="67"/>
    </row>
    <row r="16" spans="1:15" ht="12.75">
      <c r="A16" s="221">
        <v>6</v>
      </c>
      <c r="B16" s="233">
        <f t="shared" si="5"/>
        <v>138.5</v>
      </c>
      <c r="C16" s="221">
        <f t="shared" si="6"/>
        <v>50</v>
      </c>
      <c r="D16" s="186" t="s">
        <v>267</v>
      </c>
      <c r="E16" s="198" t="s">
        <v>57</v>
      </c>
      <c r="F16" s="198"/>
      <c r="G16" s="85">
        <f t="shared" si="0"/>
        <v>0.234375</v>
      </c>
      <c r="H16" s="85">
        <f t="shared" si="1"/>
        <v>0.24305555555555552</v>
      </c>
      <c r="I16" s="85">
        <f t="shared" si="2"/>
        <v>0.25297619047619047</v>
      </c>
      <c r="J16" s="85">
        <f t="shared" si="3"/>
        <v>0.2644230769230769</v>
      </c>
      <c r="K16" s="85">
        <f t="shared" si="4"/>
        <v>0.2777777777777778</v>
      </c>
      <c r="L16" s="66"/>
      <c r="M16" s="67"/>
      <c r="N16" s="67"/>
      <c r="O16" s="67"/>
    </row>
    <row r="17" spans="1:15" ht="12.75">
      <c r="A17" s="221">
        <v>20</v>
      </c>
      <c r="B17" s="233">
        <f t="shared" si="5"/>
        <v>118.5</v>
      </c>
      <c r="C17" s="221">
        <f t="shared" si="6"/>
        <v>70</v>
      </c>
      <c r="D17" s="186" t="s">
        <v>339</v>
      </c>
      <c r="E17" s="198" t="s">
        <v>112</v>
      </c>
      <c r="F17" s="198">
        <v>765</v>
      </c>
      <c r="G17" s="85">
        <f t="shared" si="0"/>
        <v>0.2864583333333333</v>
      </c>
      <c r="H17" s="85">
        <f t="shared" si="1"/>
        <v>0.2986111111111111</v>
      </c>
      <c r="I17" s="85">
        <f t="shared" si="2"/>
        <v>0.3125</v>
      </c>
      <c r="J17" s="85">
        <f t="shared" si="3"/>
        <v>0.328525641025641</v>
      </c>
      <c r="K17" s="85">
        <f t="shared" si="4"/>
        <v>0.3472222222222222</v>
      </c>
      <c r="L17" s="66"/>
      <c r="M17" s="67"/>
      <c r="N17" s="67"/>
      <c r="O17" s="67"/>
    </row>
    <row r="18" spans="1:15" ht="12.75">
      <c r="A18" s="221">
        <v>7</v>
      </c>
      <c r="B18" s="233">
        <f t="shared" si="5"/>
        <v>111.5</v>
      </c>
      <c r="C18" s="221">
        <f t="shared" si="6"/>
        <v>77</v>
      </c>
      <c r="D18" s="186" t="s">
        <v>737</v>
      </c>
      <c r="E18" s="199" t="s">
        <v>114</v>
      </c>
      <c r="F18" s="198"/>
      <c r="G18" s="85">
        <f aca="true" t="shared" si="7" ref="G18:G23">SUM($G$9+$O$3*C18)</f>
        <v>0.3046875</v>
      </c>
      <c r="H18" s="85">
        <f aca="true" t="shared" si="8" ref="H18:H23">SUM($H$9+$P$3*C18)</f>
        <v>0.31805555555555554</v>
      </c>
      <c r="I18" s="85">
        <f aca="true" t="shared" si="9" ref="I18:I23">SUM($I$9+$Q$3*C18)</f>
        <v>0.3333333333333333</v>
      </c>
      <c r="J18" s="85">
        <f aca="true" t="shared" si="10" ref="J18:J23">SUM($J$9+$R$3*C18)</f>
        <v>0.35096153846153844</v>
      </c>
      <c r="K18" s="85">
        <f aca="true" t="shared" si="11" ref="K18:K23">SUM($K$9+$S$3*C18)</f>
        <v>0.3715277777777778</v>
      </c>
      <c r="L18" s="66"/>
      <c r="M18" s="67"/>
      <c r="N18" s="67"/>
      <c r="O18" s="67"/>
    </row>
    <row r="19" spans="1:15" ht="12.75">
      <c r="A19" s="221">
        <v>9</v>
      </c>
      <c r="B19" s="233">
        <f t="shared" si="5"/>
        <v>102.5</v>
      </c>
      <c r="C19" s="221">
        <f t="shared" si="6"/>
        <v>86</v>
      </c>
      <c r="D19" s="186" t="s">
        <v>739</v>
      </c>
      <c r="E19" s="199" t="s">
        <v>738</v>
      </c>
      <c r="F19" s="198">
        <v>998</v>
      </c>
      <c r="G19" s="85">
        <f t="shared" si="7"/>
        <v>0.328125</v>
      </c>
      <c r="H19" s="85">
        <f t="shared" si="8"/>
        <v>0.34305555555555556</v>
      </c>
      <c r="I19" s="85">
        <f t="shared" si="9"/>
        <v>0.3601190476190476</v>
      </c>
      <c r="J19" s="85">
        <f t="shared" si="10"/>
        <v>0.3798076923076923</v>
      </c>
      <c r="K19" s="85">
        <f t="shared" si="11"/>
        <v>0.4027777777777778</v>
      </c>
      <c r="L19" s="66"/>
      <c r="M19" s="67"/>
      <c r="N19" s="67"/>
      <c r="O19" s="67"/>
    </row>
    <row r="20" spans="1:15" ht="12.75">
      <c r="A20" s="221">
        <v>7</v>
      </c>
      <c r="B20" s="233">
        <f t="shared" si="5"/>
        <v>95.5</v>
      </c>
      <c r="C20" s="221">
        <f t="shared" si="6"/>
        <v>93</v>
      </c>
      <c r="D20" s="186" t="s">
        <v>113</v>
      </c>
      <c r="E20" s="198" t="s">
        <v>112</v>
      </c>
      <c r="F20" s="198">
        <v>422</v>
      </c>
      <c r="G20" s="85">
        <f t="shared" si="7"/>
        <v>0.3463541666666667</v>
      </c>
      <c r="H20" s="85">
        <f t="shared" si="8"/>
        <v>0.3625</v>
      </c>
      <c r="I20" s="85">
        <f t="shared" si="9"/>
        <v>0.38095238095238093</v>
      </c>
      <c r="J20" s="85">
        <f t="shared" si="10"/>
        <v>0.40224358974358976</v>
      </c>
      <c r="K20" s="85">
        <f t="shared" si="11"/>
        <v>0.4270833333333333</v>
      </c>
      <c r="L20" s="66"/>
      <c r="M20" s="67"/>
      <c r="N20" s="67"/>
      <c r="O20" s="67"/>
    </row>
    <row r="21" spans="1:15" ht="12.75">
      <c r="A21" s="221">
        <v>9</v>
      </c>
      <c r="B21" s="233">
        <f t="shared" si="5"/>
        <v>86.5</v>
      </c>
      <c r="C21" s="221">
        <f t="shared" si="6"/>
        <v>102</v>
      </c>
      <c r="D21" s="186" t="s">
        <v>270</v>
      </c>
      <c r="E21" s="199" t="s">
        <v>112</v>
      </c>
      <c r="F21" s="198">
        <v>221</v>
      </c>
      <c r="G21" s="85">
        <f t="shared" si="7"/>
        <v>0.3697916666666667</v>
      </c>
      <c r="H21" s="85">
        <f t="shared" si="8"/>
        <v>0.3875</v>
      </c>
      <c r="I21" s="85">
        <f t="shared" si="9"/>
        <v>0.40773809523809523</v>
      </c>
      <c r="J21" s="85">
        <f t="shared" si="10"/>
        <v>0.4310897435897436</v>
      </c>
      <c r="K21" s="85">
        <f t="shared" si="11"/>
        <v>0.4583333333333333</v>
      </c>
      <c r="L21" s="66"/>
      <c r="M21" s="67"/>
      <c r="N21" s="67"/>
      <c r="O21" s="67"/>
    </row>
    <row r="22" spans="1:15" ht="12.75">
      <c r="A22" s="221">
        <v>10.5</v>
      </c>
      <c r="B22" s="233">
        <f t="shared" si="5"/>
        <v>76</v>
      </c>
      <c r="C22" s="221">
        <f t="shared" si="6"/>
        <v>112.5</v>
      </c>
      <c r="D22" s="186" t="s">
        <v>268</v>
      </c>
      <c r="E22" s="198" t="s">
        <v>112</v>
      </c>
      <c r="F22" s="198">
        <v>303</v>
      </c>
      <c r="G22" s="85">
        <f t="shared" si="7"/>
        <v>0.3971354166666667</v>
      </c>
      <c r="H22" s="85">
        <f t="shared" si="8"/>
        <v>0.41666666666666663</v>
      </c>
      <c r="I22" s="85">
        <f t="shared" si="9"/>
        <v>0.43898809523809523</v>
      </c>
      <c r="J22" s="85">
        <f t="shared" si="10"/>
        <v>0.46474358974358976</v>
      </c>
      <c r="K22" s="85">
        <f t="shared" si="11"/>
        <v>0.4947916666666667</v>
      </c>
      <c r="L22" s="66"/>
      <c r="M22" s="67"/>
      <c r="N22" s="67"/>
      <c r="O22" s="67"/>
    </row>
    <row r="23" spans="1:15" ht="12.75">
      <c r="A23" s="221">
        <v>11</v>
      </c>
      <c r="B23" s="233">
        <f t="shared" si="5"/>
        <v>65</v>
      </c>
      <c r="C23" s="221">
        <f t="shared" si="6"/>
        <v>123.5</v>
      </c>
      <c r="D23" s="186" t="s">
        <v>271</v>
      </c>
      <c r="E23" s="198" t="s">
        <v>112</v>
      </c>
      <c r="F23" s="198">
        <v>234</v>
      </c>
      <c r="G23" s="85">
        <f t="shared" si="7"/>
        <v>0.42578125</v>
      </c>
      <c r="H23" s="85">
        <f t="shared" si="8"/>
        <v>0.4472222222222222</v>
      </c>
      <c r="I23" s="85">
        <f t="shared" si="9"/>
        <v>0.47172619047619047</v>
      </c>
      <c r="J23" s="85">
        <f t="shared" si="10"/>
        <v>0.5</v>
      </c>
      <c r="K23" s="85">
        <f t="shared" si="11"/>
        <v>0.532986111111111</v>
      </c>
      <c r="L23" s="66"/>
      <c r="M23" s="67"/>
      <c r="N23" s="67"/>
      <c r="O23" s="67"/>
    </row>
    <row r="24" spans="1:13" ht="12.75">
      <c r="A24" s="221"/>
      <c r="B24" s="233"/>
      <c r="C24" s="221"/>
      <c r="D24" s="245" t="s">
        <v>61</v>
      </c>
      <c r="E24" s="76"/>
      <c r="F24" s="76"/>
      <c r="G24" s="76"/>
      <c r="H24" s="76"/>
      <c r="I24" s="76"/>
      <c r="J24" s="76"/>
      <c r="K24" s="76"/>
      <c r="L24" s="91"/>
      <c r="M24" s="67"/>
    </row>
    <row r="25" spans="1:13" ht="12.75">
      <c r="A25" s="221">
        <v>0</v>
      </c>
      <c r="B25" s="233">
        <f>B23</f>
        <v>65</v>
      </c>
      <c r="C25" s="221">
        <f>C23</f>
        <v>123.5</v>
      </c>
      <c r="D25" s="186" t="s">
        <v>271</v>
      </c>
      <c r="E25" s="198" t="s">
        <v>112</v>
      </c>
      <c r="F25" s="198">
        <v>234</v>
      </c>
      <c r="G25" s="78">
        <f>$L$6</f>
        <v>0.5104166666666666</v>
      </c>
      <c r="H25" s="78">
        <f>$L$6</f>
        <v>0.5104166666666666</v>
      </c>
      <c r="I25" s="78">
        <f>$L$6</f>
        <v>0.5104166666666666</v>
      </c>
      <c r="J25" s="78">
        <f>$M$6</f>
        <v>0.5104166666666666</v>
      </c>
      <c r="K25" s="78">
        <f>$M$6</f>
        <v>0.5104166666666666</v>
      </c>
      <c r="L25" s="49">
        <f>A25</f>
        <v>0</v>
      </c>
      <c r="M25" s="67"/>
    </row>
    <row r="26" spans="1:13" ht="12.75">
      <c r="A26" s="221">
        <v>2.5</v>
      </c>
      <c r="B26" s="233">
        <f aca="true" t="shared" si="12" ref="B26:B34">B25-A26</f>
        <v>62.5</v>
      </c>
      <c r="C26" s="221">
        <f aca="true" t="shared" si="13" ref="C26:C34">C25+A26</f>
        <v>126</v>
      </c>
      <c r="D26" s="183" t="s">
        <v>550</v>
      </c>
      <c r="E26" s="198"/>
      <c r="F26" s="198"/>
      <c r="G26" s="85">
        <f aca="true" t="shared" si="14" ref="G26:G34">SUM($G$25+$O$3*L26)</f>
        <v>0.5169270833333333</v>
      </c>
      <c r="H26" s="85">
        <f aca="true" t="shared" si="15" ref="H26:H34">SUM($G$25+$P$3*L26)</f>
        <v>0.517361111111111</v>
      </c>
      <c r="I26" s="85">
        <f aca="true" t="shared" si="16" ref="I26:I34">SUM($I$25+$Q$3*L26)</f>
        <v>0.5178571428571428</v>
      </c>
      <c r="J26" s="85">
        <f aca="true" t="shared" si="17" ref="J26:J34">SUM($J$25+$R$3*L26)</f>
        <v>0.5184294871794871</v>
      </c>
      <c r="K26" s="85">
        <f aca="true" t="shared" si="18" ref="K26:K34">SUM($K$25+$S$3*L26)</f>
        <v>0.5190972222222222</v>
      </c>
      <c r="L26" s="49">
        <f>A26+L25</f>
        <v>2.5</v>
      </c>
      <c r="M26" s="67"/>
    </row>
    <row r="27" spans="1:13" ht="12.75">
      <c r="A27" s="221">
        <v>1.5</v>
      </c>
      <c r="B27" s="233">
        <f t="shared" si="12"/>
        <v>61</v>
      </c>
      <c r="C27" s="221">
        <f t="shared" si="13"/>
        <v>127.5</v>
      </c>
      <c r="D27" s="186" t="s">
        <v>115</v>
      </c>
      <c r="E27" s="198" t="s">
        <v>116</v>
      </c>
      <c r="F27" s="198">
        <v>160</v>
      </c>
      <c r="G27" s="85">
        <f t="shared" si="14"/>
        <v>0.5208333333333333</v>
      </c>
      <c r="H27" s="85">
        <f t="shared" si="15"/>
        <v>0.5215277777777777</v>
      </c>
      <c r="I27" s="85">
        <f t="shared" si="16"/>
        <v>0.5223214285714285</v>
      </c>
      <c r="J27" s="85">
        <f t="shared" si="17"/>
        <v>0.5232371794871794</v>
      </c>
      <c r="K27" s="85">
        <f t="shared" si="18"/>
        <v>0.5243055555555555</v>
      </c>
      <c r="L27" s="49">
        <f aca="true" t="shared" si="19" ref="L27:L34">A27+L26</f>
        <v>4</v>
      </c>
      <c r="M27" s="67"/>
    </row>
    <row r="28" spans="1:13" ht="12.75">
      <c r="A28" s="221">
        <v>9</v>
      </c>
      <c r="B28" s="233">
        <f t="shared" si="12"/>
        <v>52</v>
      </c>
      <c r="C28" s="221">
        <f t="shared" si="13"/>
        <v>136.5</v>
      </c>
      <c r="D28" s="186" t="s">
        <v>731</v>
      </c>
      <c r="E28" s="76" t="s">
        <v>462</v>
      </c>
      <c r="F28" s="76"/>
      <c r="G28" s="85">
        <f t="shared" si="14"/>
        <v>0.5442708333333333</v>
      </c>
      <c r="H28" s="85">
        <f t="shared" si="15"/>
        <v>0.5465277777777777</v>
      </c>
      <c r="I28" s="85">
        <f t="shared" si="16"/>
        <v>0.5491071428571428</v>
      </c>
      <c r="J28" s="85">
        <f t="shared" si="17"/>
        <v>0.5520833333333333</v>
      </c>
      <c r="K28" s="85">
        <f t="shared" si="18"/>
        <v>0.5555555555555555</v>
      </c>
      <c r="L28" s="49">
        <f t="shared" si="19"/>
        <v>13</v>
      </c>
      <c r="M28" s="119"/>
    </row>
    <row r="29" spans="1:13" ht="12.75">
      <c r="A29" s="221">
        <v>4</v>
      </c>
      <c r="B29" s="233">
        <f t="shared" si="12"/>
        <v>48</v>
      </c>
      <c r="C29" s="221">
        <f t="shared" si="13"/>
        <v>140.5</v>
      </c>
      <c r="D29" s="186" t="s">
        <v>732</v>
      </c>
      <c r="E29" s="198" t="s">
        <v>462</v>
      </c>
      <c r="F29" s="198">
        <v>206</v>
      </c>
      <c r="G29" s="85">
        <f t="shared" si="14"/>
        <v>0.5546875</v>
      </c>
      <c r="H29" s="85">
        <f t="shared" si="15"/>
        <v>0.5576388888888888</v>
      </c>
      <c r="I29" s="85">
        <f t="shared" si="16"/>
        <v>0.5610119047619048</v>
      </c>
      <c r="J29" s="85">
        <f t="shared" si="17"/>
        <v>0.5649038461538461</v>
      </c>
      <c r="K29" s="85">
        <f t="shared" si="18"/>
        <v>0.5694444444444444</v>
      </c>
      <c r="L29" s="49">
        <f t="shared" si="19"/>
        <v>17</v>
      </c>
      <c r="M29" s="119"/>
    </row>
    <row r="30" spans="1:13" ht="12.75">
      <c r="A30" s="221">
        <v>8</v>
      </c>
      <c r="B30" s="233">
        <f t="shared" si="12"/>
        <v>40</v>
      </c>
      <c r="C30" s="221">
        <f t="shared" si="13"/>
        <v>148.5</v>
      </c>
      <c r="D30" s="186" t="s">
        <v>340</v>
      </c>
      <c r="E30" s="198" t="s">
        <v>116</v>
      </c>
      <c r="F30" s="198">
        <v>220</v>
      </c>
      <c r="G30" s="85">
        <f t="shared" si="14"/>
        <v>0.5755208333333333</v>
      </c>
      <c r="H30" s="85">
        <f t="shared" si="15"/>
        <v>0.579861111111111</v>
      </c>
      <c r="I30" s="85">
        <f t="shared" si="16"/>
        <v>0.5848214285714285</v>
      </c>
      <c r="J30" s="85">
        <f t="shared" si="17"/>
        <v>0.5905448717948718</v>
      </c>
      <c r="K30" s="85">
        <f t="shared" si="18"/>
        <v>0.5972222222222222</v>
      </c>
      <c r="L30" s="49">
        <f t="shared" si="19"/>
        <v>25</v>
      </c>
      <c r="M30" s="119"/>
    </row>
    <row r="31" spans="1:13" ht="12.75">
      <c r="A31" s="221">
        <v>5.5</v>
      </c>
      <c r="B31" s="233">
        <f t="shared" si="12"/>
        <v>34.5</v>
      </c>
      <c r="C31" s="221">
        <f t="shared" si="13"/>
        <v>154</v>
      </c>
      <c r="D31" s="186" t="s">
        <v>117</v>
      </c>
      <c r="E31" s="198" t="s">
        <v>116</v>
      </c>
      <c r="F31" s="198">
        <v>363</v>
      </c>
      <c r="G31" s="85">
        <f t="shared" si="14"/>
        <v>0.58984375</v>
      </c>
      <c r="H31" s="85">
        <f t="shared" si="15"/>
        <v>0.5951388888888889</v>
      </c>
      <c r="I31" s="85">
        <f t="shared" si="16"/>
        <v>0.6011904761904762</v>
      </c>
      <c r="J31" s="85">
        <f t="shared" si="17"/>
        <v>0.6081730769230769</v>
      </c>
      <c r="K31" s="85">
        <f t="shared" si="18"/>
        <v>0.6163194444444444</v>
      </c>
      <c r="L31" s="49">
        <f t="shared" si="19"/>
        <v>30.5</v>
      </c>
      <c r="M31" s="119"/>
    </row>
    <row r="32" spans="1:13" ht="12.75">
      <c r="A32" s="221">
        <v>5.5</v>
      </c>
      <c r="B32" s="233">
        <f t="shared" si="12"/>
        <v>29</v>
      </c>
      <c r="C32" s="221">
        <f t="shared" si="13"/>
        <v>159.5</v>
      </c>
      <c r="D32" s="183" t="s">
        <v>537</v>
      </c>
      <c r="E32" s="198" t="s">
        <v>116</v>
      </c>
      <c r="F32" s="198">
        <v>305</v>
      </c>
      <c r="G32" s="85">
        <f t="shared" si="14"/>
        <v>0.6041666666666666</v>
      </c>
      <c r="H32" s="85">
        <f t="shared" si="15"/>
        <v>0.6104166666666666</v>
      </c>
      <c r="I32" s="85">
        <f t="shared" si="16"/>
        <v>0.6175595238095237</v>
      </c>
      <c r="J32" s="85">
        <f t="shared" si="17"/>
        <v>0.625801282051282</v>
      </c>
      <c r="K32" s="85">
        <f t="shared" si="18"/>
        <v>0.6354166666666666</v>
      </c>
      <c r="L32" s="49">
        <f t="shared" si="19"/>
        <v>36</v>
      </c>
      <c r="M32" s="119"/>
    </row>
    <row r="33" spans="1:13" ht="12.75">
      <c r="A33" s="221">
        <v>6</v>
      </c>
      <c r="B33" s="233">
        <f t="shared" si="12"/>
        <v>23</v>
      </c>
      <c r="C33" s="221">
        <f t="shared" si="13"/>
        <v>165.5</v>
      </c>
      <c r="D33" s="186" t="s">
        <v>272</v>
      </c>
      <c r="E33" s="198" t="s">
        <v>45</v>
      </c>
      <c r="F33" s="198">
        <v>455</v>
      </c>
      <c r="G33" s="85">
        <f t="shared" si="14"/>
        <v>0.6197916666666666</v>
      </c>
      <c r="H33" s="85">
        <f t="shared" si="15"/>
        <v>0.6270833333333333</v>
      </c>
      <c r="I33" s="85">
        <f t="shared" si="16"/>
        <v>0.6354166666666666</v>
      </c>
      <c r="J33" s="85">
        <f t="shared" si="17"/>
        <v>0.6450320512820512</v>
      </c>
      <c r="K33" s="85">
        <f t="shared" si="18"/>
        <v>0.65625</v>
      </c>
      <c r="L33" s="49">
        <f t="shared" si="19"/>
        <v>42</v>
      </c>
      <c r="M33" s="119"/>
    </row>
    <row r="34" spans="1:13" ht="12.75">
      <c r="A34" s="221">
        <v>23</v>
      </c>
      <c r="B34" s="233">
        <f t="shared" si="12"/>
        <v>0</v>
      </c>
      <c r="C34" s="221">
        <f t="shared" si="13"/>
        <v>188.5</v>
      </c>
      <c r="D34" s="190" t="s">
        <v>273</v>
      </c>
      <c r="E34" s="198"/>
      <c r="F34" s="198">
        <v>303</v>
      </c>
      <c r="G34" s="85">
        <f t="shared" si="14"/>
        <v>0.6796875</v>
      </c>
      <c r="H34" s="85">
        <f t="shared" si="15"/>
        <v>0.6909722222222221</v>
      </c>
      <c r="I34" s="85">
        <f t="shared" si="16"/>
        <v>0.7038690476190476</v>
      </c>
      <c r="J34" s="85">
        <f t="shared" si="17"/>
        <v>0.71875</v>
      </c>
      <c r="K34" s="85">
        <f t="shared" si="18"/>
        <v>0.736111111111111</v>
      </c>
      <c r="L34" s="49">
        <f t="shared" si="19"/>
        <v>65</v>
      </c>
      <c r="M34" s="119"/>
    </row>
    <row r="35" spans="1:13" ht="12.75">
      <c r="A35" s="221"/>
      <c r="B35" s="233"/>
      <c r="C35" s="221"/>
      <c r="D35" s="190"/>
      <c r="E35" s="198"/>
      <c r="F35" s="198"/>
      <c r="G35" s="85"/>
      <c r="H35" s="85"/>
      <c r="I35" s="85"/>
      <c r="J35" s="85"/>
      <c r="K35" s="85"/>
      <c r="L35" s="109"/>
      <c r="M35" s="119"/>
    </row>
    <row r="36" spans="1:13" ht="12.75">
      <c r="A36" s="221"/>
      <c r="B36" s="233"/>
      <c r="C36" s="221"/>
      <c r="D36" s="190"/>
      <c r="E36" s="198"/>
      <c r="F36" s="198"/>
      <c r="G36" s="85"/>
      <c r="H36" s="85"/>
      <c r="I36" s="85"/>
      <c r="J36" s="85"/>
      <c r="K36" s="85"/>
      <c r="L36" s="109"/>
      <c r="M36" s="119"/>
    </row>
    <row r="37" spans="1:13" ht="12.75">
      <c r="A37" s="221"/>
      <c r="B37" s="233"/>
      <c r="C37" s="221"/>
      <c r="D37" s="190"/>
      <c r="E37" s="198"/>
      <c r="F37" s="198"/>
      <c r="G37" s="85"/>
      <c r="H37" s="85"/>
      <c r="I37" s="85"/>
      <c r="J37" s="85"/>
      <c r="K37" s="85"/>
      <c r="L37" s="109"/>
      <c r="M37" s="119"/>
    </row>
    <row r="38" spans="1:13" ht="12.75">
      <c r="A38" s="221"/>
      <c r="B38" s="233"/>
      <c r="C38" s="221"/>
      <c r="D38" s="190"/>
      <c r="E38" s="198"/>
      <c r="F38" s="198"/>
      <c r="G38" s="85"/>
      <c r="H38" s="85"/>
      <c r="I38" s="85"/>
      <c r="J38" s="85"/>
      <c r="K38" s="85"/>
      <c r="L38" s="109"/>
      <c r="M38" s="119"/>
    </row>
    <row r="39" spans="1:13" ht="12.75">
      <c r="A39" s="221"/>
      <c r="B39" s="233"/>
      <c r="C39" s="221"/>
      <c r="D39" s="190"/>
      <c r="E39" s="198"/>
      <c r="F39" s="198"/>
      <c r="G39" s="85"/>
      <c r="H39" s="85"/>
      <c r="I39" s="85"/>
      <c r="J39" s="85"/>
      <c r="K39" s="85"/>
      <c r="L39" s="109"/>
      <c r="M39" s="119"/>
    </row>
    <row r="40" spans="1:13" ht="12.75">
      <c r="A40" s="221"/>
      <c r="B40" s="233"/>
      <c r="C40" s="221"/>
      <c r="D40" s="190"/>
      <c r="E40" s="198"/>
      <c r="F40" s="198"/>
      <c r="G40" s="85"/>
      <c r="H40" s="85"/>
      <c r="I40" s="85"/>
      <c r="J40" s="85"/>
      <c r="K40" s="85"/>
      <c r="L40" s="109"/>
      <c r="M40" s="119"/>
    </row>
    <row r="41" spans="1:13" ht="12.75">
      <c r="A41" s="221"/>
      <c r="B41" s="233"/>
      <c r="C41" s="221"/>
      <c r="D41" s="190"/>
      <c r="E41" s="198"/>
      <c r="F41" s="198"/>
      <c r="G41" s="85"/>
      <c r="H41" s="85"/>
      <c r="I41" s="85"/>
      <c r="J41" s="85"/>
      <c r="K41" s="85"/>
      <c r="L41" s="109"/>
      <c r="M41" s="119"/>
    </row>
    <row r="42" spans="1:13" ht="12.75">
      <c r="A42" s="221"/>
      <c r="B42" s="233"/>
      <c r="C42" s="221"/>
      <c r="D42" s="190"/>
      <c r="E42" s="198"/>
      <c r="F42" s="198"/>
      <c r="G42" s="85"/>
      <c r="H42" s="85"/>
      <c r="I42" s="85"/>
      <c r="J42" s="85"/>
      <c r="K42" s="85"/>
      <c r="L42" s="109"/>
      <c r="M42" s="119"/>
    </row>
    <row r="43" spans="1:13" ht="12.75">
      <c r="A43" s="221"/>
      <c r="B43" s="233"/>
      <c r="C43" s="221"/>
      <c r="D43" s="190"/>
      <c r="E43" s="198"/>
      <c r="F43" s="198"/>
      <c r="G43" s="85"/>
      <c r="H43" s="85"/>
      <c r="I43" s="85"/>
      <c r="J43" s="85"/>
      <c r="K43" s="85"/>
      <c r="L43" s="109"/>
      <c r="M43" s="119"/>
    </row>
    <row r="44" spans="1:13" ht="12.75">
      <c r="A44" s="221"/>
      <c r="B44" s="233"/>
      <c r="C44" s="221"/>
      <c r="D44" s="190"/>
      <c r="E44" s="198"/>
      <c r="F44" s="198"/>
      <c r="G44" s="85"/>
      <c r="H44" s="85"/>
      <c r="I44" s="85"/>
      <c r="J44" s="85"/>
      <c r="K44" s="85"/>
      <c r="L44" s="109"/>
      <c r="M44" s="119"/>
    </row>
    <row r="45" spans="1:13" ht="12.75">
      <c r="A45" s="221"/>
      <c r="B45" s="233"/>
      <c r="C45" s="221"/>
      <c r="D45" s="190"/>
      <c r="E45" s="198"/>
      <c r="F45" s="198"/>
      <c r="G45" s="85"/>
      <c r="H45" s="85"/>
      <c r="I45" s="85"/>
      <c r="J45" s="85"/>
      <c r="K45" s="85"/>
      <c r="L45" s="109"/>
      <c r="M45" s="119"/>
    </row>
    <row r="46" spans="1:13" ht="12.75">
      <c r="A46" s="221"/>
      <c r="B46" s="233"/>
      <c r="C46" s="221"/>
      <c r="D46" s="190"/>
      <c r="E46" s="198"/>
      <c r="F46" s="198"/>
      <c r="G46" s="85"/>
      <c r="H46" s="85"/>
      <c r="I46" s="85"/>
      <c r="J46" s="85"/>
      <c r="K46" s="85"/>
      <c r="L46" s="109"/>
      <c r="M46" s="119"/>
    </row>
    <row r="47" spans="1:13" ht="12.75">
      <c r="A47" s="221"/>
      <c r="B47" s="233"/>
      <c r="C47" s="221"/>
      <c r="D47" s="190"/>
      <c r="E47" s="198"/>
      <c r="F47" s="198"/>
      <c r="G47" s="85"/>
      <c r="H47" s="85"/>
      <c r="I47" s="85"/>
      <c r="J47" s="85"/>
      <c r="K47" s="85"/>
      <c r="L47" s="109"/>
      <c r="M47" s="119"/>
    </row>
    <row r="48" spans="1:13" ht="12.75">
      <c r="A48" s="221"/>
      <c r="B48" s="233"/>
      <c r="C48" s="221"/>
      <c r="D48" s="190"/>
      <c r="E48" s="198"/>
      <c r="F48" s="198"/>
      <c r="G48" s="85"/>
      <c r="H48" s="85"/>
      <c r="I48" s="85"/>
      <c r="J48" s="85"/>
      <c r="K48" s="85"/>
      <c r="L48" s="109"/>
      <c r="M48" s="119"/>
    </row>
    <row r="49" spans="1:13" ht="12.75">
      <c r="A49" s="221"/>
      <c r="B49" s="233"/>
      <c r="C49" s="221"/>
      <c r="D49" s="248"/>
      <c r="E49" s="76"/>
      <c r="F49" s="76"/>
      <c r="G49" s="85"/>
      <c r="H49" s="85"/>
      <c r="I49" s="85"/>
      <c r="J49" s="85"/>
      <c r="K49" s="85"/>
      <c r="L49" s="109"/>
      <c r="M49" s="119"/>
    </row>
    <row r="50" spans="1:13" ht="12.75">
      <c r="A50" s="221"/>
      <c r="B50" s="233"/>
      <c r="C50" s="221"/>
      <c r="D50" s="118"/>
      <c r="E50" s="76"/>
      <c r="F50" s="76"/>
      <c r="G50" s="85"/>
      <c r="H50" s="85"/>
      <c r="I50" s="85"/>
      <c r="J50" s="85"/>
      <c r="K50" s="85"/>
      <c r="L50" s="109"/>
      <c r="M50" s="119"/>
    </row>
    <row r="51" spans="1:13" ht="12.75">
      <c r="A51" s="221"/>
      <c r="B51" s="233"/>
      <c r="C51" s="221"/>
      <c r="D51" s="118"/>
      <c r="E51" s="76"/>
      <c r="F51" s="76"/>
      <c r="G51" s="85"/>
      <c r="H51" s="85"/>
      <c r="I51" s="85"/>
      <c r="J51" s="85"/>
      <c r="K51" s="85"/>
      <c r="L51" s="109"/>
      <c r="M51" s="119"/>
    </row>
    <row r="52" spans="1:13" ht="12.75">
      <c r="A52" s="221"/>
      <c r="B52" s="233"/>
      <c r="C52" s="221"/>
      <c r="D52" s="118"/>
      <c r="E52" s="76"/>
      <c r="F52" s="76"/>
      <c r="G52" s="85"/>
      <c r="H52" s="85"/>
      <c r="I52" s="85"/>
      <c r="J52" s="85"/>
      <c r="K52" s="85"/>
      <c r="L52" s="109"/>
      <c r="M52" s="119"/>
    </row>
    <row r="53" spans="1:13" ht="12.75">
      <c r="A53" s="221"/>
      <c r="B53" s="233"/>
      <c r="C53" s="221"/>
      <c r="D53" s="118"/>
      <c r="E53" s="76"/>
      <c r="F53" s="76"/>
      <c r="G53" s="85"/>
      <c r="H53" s="85"/>
      <c r="I53" s="85"/>
      <c r="J53" s="85"/>
      <c r="K53" s="85"/>
      <c r="L53" s="109"/>
      <c r="M53" s="119"/>
    </row>
    <row r="54" spans="1:13" ht="12.75">
      <c r="A54" s="221"/>
      <c r="B54" s="233"/>
      <c r="C54" s="221"/>
      <c r="D54" s="118"/>
      <c r="E54" s="76"/>
      <c r="F54" s="76"/>
      <c r="G54" s="85"/>
      <c r="H54" s="85"/>
      <c r="I54" s="85"/>
      <c r="J54" s="85"/>
      <c r="K54" s="85"/>
      <c r="L54" s="109"/>
      <c r="M54" s="119"/>
    </row>
    <row r="55" spans="1:13" ht="12.75">
      <c r="A55" s="221"/>
      <c r="B55" s="233"/>
      <c r="C55" s="221"/>
      <c r="D55" s="118"/>
      <c r="E55" s="76"/>
      <c r="F55" s="76"/>
      <c r="G55" s="85"/>
      <c r="H55" s="85"/>
      <c r="I55" s="85"/>
      <c r="J55" s="85"/>
      <c r="K55" s="85"/>
      <c r="L55" s="109"/>
      <c r="M55" s="119"/>
    </row>
    <row r="56" spans="1:13" ht="12.75">
      <c r="A56" s="221"/>
      <c r="B56" s="233"/>
      <c r="C56" s="221"/>
      <c r="D56" s="118"/>
      <c r="E56" s="76"/>
      <c r="F56" s="76"/>
      <c r="G56" s="85"/>
      <c r="H56" s="85"/>
      <c r="I56" s="85"/>
      <c r="J56" s="85"/>
      <c r="K56" s="85"/>
      <c r="L56" s="109"/>
      <c r="M56" s="119"/>
    </row>
    <row r="57" spans="1:13" ht="12.75">
      <c r="A57" s="221"/>
      <c r="B57" s="233"/>
      <c r="C57" s="221"/>
      <c r="D57" s="118"/>
      <c r="E57" s="76"/>
      <c r="F57" s="76"/>
      <c r="G57" s="85"/>
      <c r="H57" s="85"/>
      <c r="I57" s="85"/>
      <c r="J57" s="85"/>
      <c r="K57" s="85"/>
      <c r="L57" s="109"/>
      <c r="M57" s="119"/>
    </row>
    <row r="58" spans="1:13" ht="12.75">
      <c r="A58" s="221"/>
      <c r="B58" s="233"/>
      <c r="C58" s="221"/>
      <c r="D58" s="118"/>
      <c r="E58" s="76"/>
      <c r="F58" s="76"/>
      <c r="G58" s="85"/>
      <c r="H58" s="85"/>
      <c r="I58" s="85"/>
      <c r="J58" s="85"/>
      <c r="K58" s="85"/>
      <c r="L58" s="109"/>
      <c r="M58" s="119"/>
    </row>
    <row r="59" spans="1:13" ht="12.75">
      <c r="A59" s="221"/>
      <c r="B59" s="233"/>
      <c r="C59" s="221"/>
      <c r="D59" s="118"/>
      <c r="E59" s="76"/>
      <c r="F59" s="76"/>
      <c r="G59" s="85"/>
      <c r="H59" s="85"/>
      <c r="I59" s="85"/>
      <c r="J59" s="85"/>
      <c r="K59" s="85"/>
      <c r="L59" s="109"/>
      <c r="M59" s="119"/>
    </row>
    <row r="60" spans="1:13" ht="12.75">
      <c r="A60" s="221"/>
      <c r="B60" s="233"/>
      <c r="C60" s="221"/>
      <c r="D60" s="118"/>
      <c r="E60" s="76"/>
      <c r="F60" s="76"/>
      <c r="G60" s="85"/>
      <c r="H60" s="85"/>
      <c r="I60" s="85"/>
      <c r="J60" s="85"/>
      <c r="K60" s="85"/>
      <c r="L60" s="109"/>
      <c r="M60" s="119"/>
    </row>
    <row r="61" spans="2:11" ht="12.75">
      <c r="B61" s="203"/>
      <c r="C61" s="203"/>
      <c r="D61" s="64"/>
      <c r="E61" s="57"/>
      <c r="F61" s="57"/>
      <c r="G61" s="57"/>
      <c r="H61" s="86"/>
      <c r="I61" s="57"/>
      <c r="J61" s="57"/>
      <c r="K61" s="65"/>
    </row>
    <row r="62" spans="2:11" ht="12.75">
      <c r="B62" s="203"/>
      <c r="C62" s="203"/>
      <c r="D62" s="64"/>
      <c r="E62" s="57"/>
      <c r="F62" s="57"/>
      <c r="G62" s="57"/>
      <c r="H62" s="86"/>
      <c r="I62" s="86"/>
      <c r="J62" s="86"/>
      <c r="K62" s="65"/>
    </row>
    <row r="63" spans="2:11" ht="12.75">
      <c r="B63" s="222"/>
      <c r="C63" s="222"/>
      <c r="D63" s="64"/>
      <c r="E63" s="57"/>
      <c r="F63" s="57"/>
      <c r="G63" s="57"/>
      <c r="H63" s="57"/>
      <c r="I63" s="57"/>
      <c r="J63" s="57"/>
      <c r="K63" s="65"/>
    </row>
    <row r="64" spans="2:11" ht="12.75">
      <c r="B64" s="222"/>
      <c r="C64" s="222"/>
      <c r="D64" s="64"/>
      <c r="E64" s="57"/>
      <c r="F64" s="77"/>
      <c r="G64" s="77"/>
      <c r="H64" s="86"/>
      <c r="I64" s="86"/>
      <c r="J64" s="86"/>
      <c r="K64" s="65"/>
    </row>
    <row r="65" spans="2:11" ht="12.75">
      <c r="B65" s="222"/>
      <c r="C65" s="222"/>
      <c r="D65" s="64"/>
      <c r="E65" s="57"/>
      <c r="F65" s="77"/>
      <c r="G65" s="77"/>
      <c r="H65" s="86"/>
      <c r="I65" s="86"/>
      <c r="J65" s="86"/>
      <c r="K65" s="65"/>
    </row>
    <row r="66" spans="2:11" ht="12.75">
      <c r="B66" s="222"/>
      <c r="C66" s="222"/>
      <c r="D66" s="64"/>
      <c r="E66" s="57"/>
      <c r="F66" s="77"/>
      <c r="G66" s="77"/>
      <c r="H66" s="86"/>
      <c r="I66" s="86"/>
      <c r="J66" s="86"/>
      <c r="K66" s="65"/>
    </row>
    <row r="67" spans="2:11" ht="12.75">
      <c r="B67" s="222"/>
      <c r="C67" s="222"/>
      <c r="D67" s="64"/>
      <c r="E67" s="57"/>
      <c r="F67" s="77"/>
      <c r="G67" s="77"/>
      <c r="H67" s="86"/>
      <c r="I67" s="86"/>
      <c r="J67" s="86"/>
      <c r="K67" s="65"/>
    </row>
    <row r="68" spans="2:11" ht="12.75">
      <c r="B68" s="203"/>
      <c r="C68" s="222"/>
      <c r="D68" s="64"/>
      <c r="E68" s="57"/>
      <c r="F68" s="57"/>
      <c r="G68" s="57"/>
      <c r="H68" s="86"/>
      <c r="I68" s="86"/>
      <c r="J68" s="86"/>
      <c r="K68" s="65"/>
    </row>
    <row r="69" spans="2:11" ht="12.75">
      <c r="B69" s="203"/>
      <c r="C69" s="222"/>
      <c r="D69" s="64"/>
      <c r="E69" s="57"/>
      <c r="F69" s="57"/>
      <c r="G69" s="57"/>
      <c r="H69" s="103"/>
      <c r="I69" s="103"/>
      <c r="J69" s="103"/>
      <c r="K69" s="121"/>
    </row>
    <row r="70" spans="2:11" ht="12.75">
      <c r="B70" s="203"/>
      <c r="C70" s="222"/>
      <c r="D70" s="64"/>
      <c r="E70" s="57"/>
      <c r="F70" s="57"/>
      <c r="G70" s="57"/>
      <c r="H70" s="57"/>
      <c r="I70" s="57"/>
      <c r="J70" s="57"/>
      <c r="K70" s="121"/>
    </row>
    <row r="71" spans="2:11" ht="12.75">
      <c r="B71" s="203"/>
      <c r="C71" s="222"/>
      <c r="D71" s="64"/>
      <c r="E71" s="57"/>
      <c r="F71" s="57"/>
      <c r="G71" s="57"/>
      <c r="H71" s="103"/>
      <c r="I71" s="103"/>
      <c r="J71" s="103"/>
      <c r="K71" s="121"/>
    </row>
    <row r="72" spans="3:11" ht="12.75">
      <c r="C72" s="222"/>
      <c r="D72" s="88"/>
      <c r="E72" s="57"/>
      <c r="F72" s="57"/>
      <c r="G72" s="57"/>
      <c r="H72" s="103"/>
      <c r="I72" s="103"/>
      <c r="J72" s="103"/>
      <c r="K72" s="121"/>
    </row>
    <row r="73" spans="2:11" ht="12.75">
      <c r="B73" s="203"/>
      <c r="C73" s="203"/>
      <c r="D73" s="64"/>
      <c r="E73" s="57"/>
      <c r="F73" s="57"/>
      <c r="G73" s="57"/>
      <c r="H73" s="103"/>
      <c r="I73" s="103"/>
      <c r="J73" s="103"/>
      <c r="K73" s="121"/>
    </row>
  </sheetData>
  <mergeCells count="6">
    <mergeCell ref="G6:K6"/>
    <mergeCell ref="L1:M1"/>
    <mergeCell ref="B4:K4"/>
    <mergeCell ref="B1:K1"/>
    <mergeCell ref="B3:K3"/>
    <mergeCell ref="B2:K2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orientation="portrait" paperSize="9" scale="89" r:id="rId1"/>
  <headerFooter alignWithMargins="0">
    <oddFooter>&amp;L&amp;F   &amp;D  &amp;T&amp;C&amp;"Arial,Gras"&amp;12Itinéraire définitif au 20/06/05&amp;RLes communes en lettres
majuscules sont des chefs-lieux
de cantons, sous-préfectures
ou préfectures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S94"/>
  <sheetViews>
    <sheetView workbookViewId="0" topLeftCell="C13">
      <selection activeCell="F15" sqref="F15"/>
    </sheetView>
  </sheetViews>
  <sheetFormatPr defaultColWidth="11.421875" defaultRowHeight="12.75"/>
  <cols>
    <col min="1" max="1" width="6.7109375" style="223" customWidth="1"/>
    <col min="2" max="3" width="9.28125" style="206" customWidth="1"/>
    <col min="4" max="4" width="31.7109375" style="56" customWidth="1"/>
    <col min="5" max="6" width="6.7109375" style="94" customWidth="1"/>
    <col min="7" max="11" width="7.7109375" style="94" customWidth="1"/>
    <col min="12" max="12" width="7.8515625" style="56" customWidth="1"/>
    <col min="13" max="13" width="7.8515625" style="67" customWidth="1"/>
    <col min="14" max="19" width="7.8515625" style="56" customWidth="1"/>
    <col min="20" max="16384" width="8.57421875" style="56" customWidth="1"/>
  </cols>
  <sheetData>
    <row r="1" spans="1:19" ht="12.75">
      <c r="A1" s="217"/>
      <c r="B1" s="276" t="s">
        <v>0</v>
      </c>
      <c r="C1" s="277"/>
      <c r="D1" s="277"/>
      <c r="E1" s="277"/>
      <c r="F1" s="277"/>
      <c r="G1" s="277"/>
      <c r="H1" s="277"/>
      <c r="I1" s="277"/>
      <c r="J1" s="277"/>
      <c r="K1" s="277"/>
      <c r="L1" s="273" t="s">
        <v>36</v>
      </c>
      <c r="M1" s="273"/>
      <c r="N1" s="53">
        <v>0.041666666666666664</v>
      </c>
      <c r="O1" s="54">
        <v>16</v>
      </c>
      <c r="P1" s="54">
        <v>15</v>
      </c>
      <c r="Q1" s="54">
        <v>14</v>
      </c>
      <c r="R1" s="54">
        <v>13</v>
      </c>
      <c r="S1" s="55">
        <v>12</v>
      </c>
    </row>
    <row r="2" spans="1:19" ht="12.75">
      <c r="A2" s="81"/>
      <c r="B2" s="278" t="s">
        <v>71</v>
      </c>
      <c r="C2" s="279"/>
      <c r="D2" s="279"/>
      <c r="E2" s="279"/>
      <c r="F2" s="279"/>
      <c r="G2" s="279"/>
      <c r="H2" s="279"/>
      <c r="I2" s="279"/>
      <c r="J2" s="279"/>
      <c r="K2" s="279"/>
      <c r="L2" s="58"/>
      <c r="M2" s="52"/>
      <c r="N2" s="58"/>
      <c r="O2" s="58"/>
      <c r="P2" s="50"/>
      <c r="Q2" s="50"/>
      <c r="R2" s="50"/>
      <c r="S2" s="51"/>
    </row>
    <row r="3" spans="1:19" ht="12.75">
      <c r="A3" s="81"/>
      <c r="B3" s="278" t="s">
        <v>649</v>
      </c>
      <c r="C3" s="279"/>
      <c r="D3" s="279"/>
      <c r="E3" s="279"/>
      <c r="F3" s="279"/>
      <c r="G3" s="279"/>
      <c r="H3" s="279"/>
      <c r="I3" s="279"/>
      <c r="J3" s="279"/>
      <c r="K3" s="279"/>
      <c r="L3" s="60" t="s">
        <v>37</v>
      </c>
      <c r="M3" s="52">
        <v>1</v>
      </c>
      <c r="N3" s="58" t="s">
        <v>38</v>
      </c>
      <c r="O3" s="61">
        <f>($N$1/O1)</f>
        <v>0.0026041666666666665</v>
      </c>
      <c r="P3" s="61">
        <f>($N$1/P1)</f>
        <v>0.0027777777777777775</v>
      </c>
      <c r="Q3" s="61">
        <f>($N$1/Q1)</f>
        <v>0.002976190476190476</v>
      </c>
      <c r="R3" s="61">
        <f>($N$1/R1)</f>
        <v>0.003205128205128205</v>
      </c>
      <c r="S3" s="62">
        <f>($N$1/S1)</f>
        <v>0.003472222222222222</v>
      </c>
    </row>
    <row r="4" spans="1:13" ht="12.75">
      <c r="A4" s="236"/>
      <c r="B4" s="282" t="s">
        <v>67</v>
      </c>
      <c r="C4" s="283"/>
      <c r="D4" s="283"/>
      <c r="E4" s="283"/>
      <c r="F4" s="283"/>
      <c r="G4" s="283"/>
      <c r="H4" s="283"/>
      <c r="I4" s="283"/>
      <c r="J4" s="283"/>
      <c r="K4" s="283"/>
      <c r="L4" s="94" t="s">
        <v>48</v>
      </c>
      <c r="M4" s="94" t="s">
        <v>47</v>
      </c>
    </row>
    <row r="5" spans="1:14" ht="12.75">
      <c r="A5" s="219"/>
      <c r="B5" s="207"/>
      <c r="C5" s="210"/>
      <c r="D5" s="242" t="s">
        <v>131</v>
      </c>
      <c r="E5" s="72"/>
      <c r="F5" s="72"/>
      <c r="G5" s="72"/>
      <c r="H5" s="243">
        <v>191.5</v>
      </c>
      <c r="I5" s="72" t="s">
        <v>1</v>
      </c>
      <c r="J5" s="72"/>
      <c r="K5" s="72"/>
      <c r="L5" s="66">
        <v>0.11458333333333333</v>
      </c>
      <c r="M5" s="66">
        <v>0.11458333333333333</v>
      </c>
      <c r="N5" s="56" t="s">
        <v>43</v>
      </c>
    </row>
    <row r="6" spans="1:14" ht="12.75">
      <c r="A6" s="239"/>
      <c r="B6" s="70" t="s">
        <v>1</v>
      </c>
      <c r="C6" s="195"/>
      <c r="D6" s="68" t="s">
        <v>2</v>
      </c>
      <c r="E6" s="68" t="s">
        <v>40</v>
      </c>
      <c r="F6" s="68" t="s">
        <v>3</v>
      </c>
      <c r="G6" s="284" t="s">
        <v>4</v>
      </c>
      <c r="H6" s="284"/>
      <c r="I6" s="284"/>
      <c r="J6" s="284"/>
      <c r="K6" s="284"/>
      <c r="L6" s="66">
        <v>0.4791666666666667</v>
      </c>
      <c r="M6" s="66">
        <v>0.4791666666666667</v>
      </c>
      <c r="N6" s="63" t="s">
        <v>44</v>
      </c>
    </row>
    <row r="7" spans="1:12" ht="12.75">
      <c r="A7" s="196" t="s">
        <v>142</v>
      </c>
      <c r="B7" s="195" t="s">
        <v>5</v>
      </c>
      <c r="C7" s="71" t="s">
        <v>6</v>
      </c>
      <c r="D7" s="244"/>
      <c r="E7" s="72" t="s">
        <v>41</v>
      </c>
      <c r="F7" s="72"/>
      <c r="G7" s="72" t="s">
        <v>39</v>
      </c>
      <c r="H7" s="72" t="s">
        <v>28</v>
      </c>
      <c r="I7" s="73" t="s">
        <v>7</v>
      </c>
      <c r="J7" s="73" t="s">
        <v>8</v>
      </c>
      <c r="K7" s="72" t="s">
        <v>9</v>
      </c>
      <c r="L7" s="57"/>
    </row>
    <row r="8" spans="1:12" ht="12.75">
      <c r="A8" s="220"/>
      <c r="B8" s="202"/>
      <c r="C8" s="208"/>
      <c r="D8" s="194" t="s">
        <v>537</v>
      </c>
      <c r="E8" s="215"/>
      <c r="F8" s="215"/>
      <c r="G8" s="68"/>
      <c r="H8" s="74"/>
      <c r="I8" s="83"/>
      <c r="J8" s="83"/>
      <c r="K8" s="74"/>
      <c r="L8" s="77"/>
    </row>
    <row r="9" spans="1:15" ht="12.75">
      <c r="A9" s="221"/>
      <c r="B9" s="233">
        <f>H5</f>
        <v>191.5</v>
      </c>
      <c r="C9" s="201"/>
      <c r="D9" s="190" t="s">
        <v>273</v>
      </c>
      <c r="E9" s="215"/>
      <c r="F9" s="215"/>
      <c r="G9" s="78">
        <f>$L$5</f>
        <v>0.11458333333333333</v>
      </c>
      <c r="H9" s="78">
        <f>$L$5</f>
        <v>0.11458333333333333</v>
      </c>
      <c r="I9" s="78">
        <f>$L$5</f>
        <v>0.11458333333333333</v>
      </c>
      <c r="J9" s="78">
        <f>$M$5</f>
        <v>0.11458333333333333</v>
      </c>
      <c r="K9" s="78">
        <f>$M$5</f>
        <v>0.11458333333333333</v>
      </c>
      <c r="L9" s="79"/>
      <c r="N9" s="67"/>
      <c r="O9" s="67"/>
    </row>
    <row r="10" spans="1:15" ht="12.75">
      <c r="A10" s="229">
        <v>0</v>
      </c>
      <c r="B10" s="233">
        <f>B9-A10</f>
        <v>191.5</v>
      </c>
      <c r="C10" s="221">
        <f>C9+A10</f>
        <v>0</v>
      </c>
      <c r="D10" s="190" t="s">
        <v>118</v>
      </c>
      <c r="E10" s="198" t="s">
        <v>119</v>
      </c>
      <c r="F10" s="198">
        <v>180</v>
      </c>
      <c r="G10" s="85">
        <f>SUM($G$9+$O$3*C10)</f>
        <v>0.11458333333333333</v>
      </c>
      <c r="H10" s="85">
        <f>SUM($H$9+$P$3*C10)</f>
        <v>0.11458333333333333</v>
      </c>
      <c r="I10" s="85">
        <f>SUM($I$9+$Q$3*C10)</f>
        <v>0.11458333333333333</v>
      </c>
      <c r="J10" s="85">
        <f>SUM($J$9+$R$3*C10)</f>
        <v>0.11458333333333333</v>
      </c>
      <c r="K10" s="85">
        <f>SUM($K$9+$S$3*C10)</f>
        <v>0.11458333333333333</v>
      </c>
      <c r="L10" s="79"/>
      <c r="N10" s="67"/>
      <c r="O10" s="67"/>
    </row>
    <row r="11" spans="1:15" ht="12.75">
      <c r="A11" s="221">
        <v>16</v>
      </c>
      <c r="B11" s="233">
        <f>B9-A11</f>
        <v>175.5</v>
      </c>
      <c r="C11" s="221">
        <f>C9+A11</f>
        <v>16</v>
      </c>
      <c r="D11" s="186" t="s">
        <v>341</v>
      </c>
      <c r="E11" s="198" t="s">
        <v>119</v>
      </c>
      <c r="F11" s="198">
        <v>138</v>
      </c>
      <c r="G11" s="85">
        <f>SUM($G$9+$O$3*C11)</f>
        <v>0.15625</v>
      </c>
      <c r="H11" s="85">
        <f>SUM($H$9+$P$3*C11)</f>
        <v>0.15902777777777777</v>
      </c>
      <c r="I11" s="85">
        <f>SUM($I$9+$Q$3*C11)</f>
        <v>0.16220238095238093</v>
      </c>
      <c r="J11" s="85">
        <f>SUM($J$9+$R$3*C11)</f>
        <v>0.1658653846153846</v>
      </c>
      <c r="K11" s="85">
        <f>SUM($K$9+$S$3*C11)</f>
        <v>0.1701388888888889</v>
      </c>
      <c r="L11" s="79"/>
      <c r="N11" s="67"/>
      <c r="O11" s="67"/>
    </row>
    <row r="12" spans="1:15" ht="12.75">
      <c r="A12" s="221">
        <v>13</v>
      </c>
      <c r="B12" s="233">
        <f aca="true" t="shared" si="0" ref="B12:B23">B11-A12</f>
        <v>162.5</v>
      </c>
      <c r="C12" s="221">
        <f aca="true" t="shared" si="1" ref="C12:C23">C11+A12</f>
        <v>29</v>
      </c>
      <c r="D12" s="186" t="s">
        <v>342</v>
      </c>
      <c r="E12" s="198" t="s">
        <v>119</v>
      </c>
      <c r="F12" s="198">
        <v>239</v>
      </c>
      <c r="G12" s="85">
        <f aca="true" t="shared" si="2" ref="G12:G23">SUM($G$9+$O$3*C12)</f>
        <v>0.19010416666666666</v>
      </c>
      <c r="H12" s="85">
        <f aca="true" t="shared" si="3" ref="H12:H23">SUM($H$9+$P$3*C12)</f>
        <v>0.19513888888888886</v>
      </c>
      <c r="I12" s="85">
        <f aca="true" t="shared" si="4" ref="I12:I23">SUM($I$9+$Q$3*C12)</f>
        <v>0.20089285714285715</v>
      </c>
      <c r="J12" s="85">
        <f aca="true" t="shared" si="5" ref="J12:J23">SUM($J$9+$R$3*C12)</f>
        <v>0.20753205128205127</v>
      </c>
      <c r="K12" s="85">
        <f aca="true" t="shared" si="6" ref="K12:K23">SUM($K$9+$S$3*C12)</f>
        <v>0.21527777777777776</v>
      </c>
      <c r="L12" s="79"/>
      <c r="N12" s="67"/>
      <c r="O12" s="67"/>
    </row>
    <row r="13" spans="1:15" ht="12.75">
      <c r="A13" s="221">
        <v>9</v>
      </c>
      <c r="B13" s="233">
        <f t="shared" si="0"/>
        <v>153.5</v>
      </c>
      <c r="C13" s="221">
        <f t="shared" si="1"/>
        <v>38</v>
      </c>
      <c r="D13" s="186" t="s">
        <v>275</v>
      </c>
      <c r="E13" s="198" t="s">
        <v>119</v>
      </c>
      <c r="F13" s="198">
        <v>249</v>
      </c>
      <c r="G13" s="85">
        <f t="shared" si="2"/>
        <v>0.21354166666666666</v>
      </c>
      <c r="H13" s="85">
        <f t="shared" si="3"/>
        <v>0.22013888888888888</v>
      </c>
      <c r="I13" s="85">
        <f t="shared" si="4"/>
        <v>0.2276785714285714</v>
      </c>
      <c r="J13" s="85">
        <f t="shared" si="5"/>
        <v>0.23637820512820512</v>
      </c>
      <c r="K13" s="85">
        <f t="shared" si="6"/>
        <v>0.2465277777777778</v>
      </c>
      <c r="N13" s="67"/>
      <c r="O13" s="67"/>
    </row>
    <row r="14" spans="1:15" ht="12.75">
      <c r="A14" s="221">
        <v>21</v>
      </c>
      <c r="B14" s="233">
        <f t="shared" si="0"/>
        <v>132.5</v>
      </c>
      <c r="C14" s="221">
        <f t="shared" si="1"/>
        <v>59</v>
      </c>
      <c r="D14" s="186" t="s">
        <v>276</v>
      </c>
      <c r="E14" s="198" t="s">
        <v>119</v>
      </c>
      <c r="F14" s="198">
        <v>249</v>
      </c>
      <c r="G14" s="85">
        <f t="shared" si="2"/>
        <v>0.26822916666666663</v>
      </c>
      <c r="H14" s="85">
        <f t="shared" si="3"/>
        <v>0.2784722222222222</v>
      </c>
      <c r="I14" s="85">
        <f t="shared" si="4"/>
        <v>0.2901785714285714</v>
      </c>
      <c r="J14" s="85">
        <f t="shared" si="5"/>
        <v>0.3036858974358974</v>
      </c>
      <c r="K14" s="85">
        <f t="shared" si="6"/>
        <v>0.3194444444444444</v>
      </c>
      <c r="N14" s="67"/>
      <c r="O14" s="67"/>
    </row>
    <row r="15" spans="1:15" ht="12.75">
      <c r="A15" s="221">
        <v>9</v>
      </c>
      <c r="B15" s="233">
        <f t="shared" si="0"/>
        <v>123.5</v>
      </c>
      <c r="C15" s="221">
        <f t="shared" si="1"/>
        <v>68</v>
      </c>
      <c r="D15" s="186" t="s">
        <v>277</v>
      </c>
      <c r="E15" s="198" t="s">
        <v>119</v>
      </c>
      <c r="F15" s="198"/>
      <c r="G15" s="85">
        <f t="shared" si="2"/>
        <v>0.29166666666666663</v>
      </c>
      <c r="H15" s="85">
        <f t="shared" si="3"/>
        <v>0.3034722222222222</v>
      </c>
      <c r="I15" s="85">
        <f t="shared" si="4"/>
        <v>0.3169642857142857</v>
      </c>
      <c r="J15" s="85">
        <f t="shared" si="5"/>
        <v>0.33253205128205127</v>
      </c>
      <c r="K15" s="85">
        <f t="shared" si="6"/>
        <v>0.3506944444444444</v>
      </c>
      <c r="N15" s="67"/>
      <c r="O15" s="67"/>
    </row>
    <row r="16" spans="1:15" ht="12.75">
      <c r="A16" s="221">
        <v>6</v>
      </c>
      <c r="B16" s="233">
        <f t="shared" si="0"/>
        <v>117.5</v>
      </c>
      <c r="C16" s="221">
        <f t="shared" si="1"/>
        <v>74</v>
      </c>
      <c r="D16" s="183" t="s">
        <v>536</v>
      </c>
      <c r="E16" s="198" t="s">
        <v>119</v>
      </c>
      <c r="F16" s="198">
        <v>101</v>
      </c>
      <c r="G16" s="85">
        <f t="shared" si="2"/>
        <v>0.30729166666666663</v>
      </c>
      <c r="H16" s="85">
        <f t="shared" si="3"/>
        <v>0.32013888888888886</v>
      </c>
      <c r="I16" s="85">
        <f t="shared" si="4"/>
        <v>0.33482142857142855</v>
      </c>
      <c r="J16" s="85">
        <f t="shared" si="5"/>
        <v>0.3517628205128205</v>
      </c>
      <c r="K16" s="85">
        <f t="shared" si="6"/>
        <v>0.37152777777777773</v>
      </c>
      <c r="N16" s="67"/>
      <c r="O16" s="67"/>
    </row>
    <row r="17" spans="1:15" ht="12.75">
      <c r="A17" s="221">
        <v>3</v>
      </c>
      <c r="B17" s="233">
        <f t="shared" si="0"/>
        <v>114.5</v>
      </c>
      <c r="C17" s="221">
        <f t="shared" si="1"/>
        <v>77</v>
      </c>
      <c r="D17" s="186" t="s">
        <v>278</v>
      </c>
      <c r="E17" s="198"/>
      <c r="F17" s="198"/>
      <c r="G17" s="85">
        <f t="shared" si="2"/>
        <v>0.31510416666666663</v>
      </c>
      <c r="H17" s="85">
        <f t="shared" si="3"/>
        <v>0.32847222222222217</v>
      </c>
      <c r="I17" s="85">
        <f t="shared" si="4"/>
        <v>0.34375</v>
      </c>
      <c r="J17" s="85">
        <f t="shared" si="5"/>
        <v>0.3613782051282051</v>
      </c>
      <c r="K17" s="85">
        <f t="shared" si="6"/>
        <v>0.3819444444444444</v>
      </c>
      <c r="N17" s="67"/>
      <c r="O17" s="67"/>
    </row>
    <row r="18" spans="1:15" ht="12.75">
      <c r="A18" s="221">
        <v>2</v>
      </c>
      <c r="B18" s="233">
        <f t="shared" si="0"/>
        <v>112.5</v>
      </c>
      <c r="C18" s="221">
        <f t="shared" si="1"/>
        <v>79</v>
      </c>
      <c r="D18" s="186" t="s">
        <v>120</v>
      </c>
      <c r="E18" s="198" t="s">
        <v>49</v>
      </c>
      <c r="F18" s="198">
        <v>390</v>
      </c>
      <c r="G18" s="85">
        <f t="shared" si="2"/>
        <v>0.3203125</v>
      </c>
      <c r="H18" s="85">
        <f t="shared" si="3"/>
        <v>0.33402777777777776</v>
      </c>
      <c r="I18" s="85">
        <f t="shared" si="4"/>
        <v>0.34970238095238093</v>
      </c>
      <c r="J18" s="85">
        <f t="shared" si="5"/>
        <v>0.3677884615384615</v>
      </c>
      <c r="K18" s="85">
        <f t="shared" si="6"/>
        <v>0.38888888888888884</v>
      </c>
      <c r="N18" s="67"/>
      <c r="O18" s="67"/>
    </row>
    <row r="19" spans="1:15" ht="12.75">
      <c r="A19" s="221">
        <v>3</v>
      </c>
      <c r="B19" s="233">
        <f t="shared" si="0"/>
        <v>109.5</v>
      </c>
      <c r="C19" s="221">
        <f t="shared" si="1"/>
        <v>82</v>
      </c>
      <c r="D19" s="186" t="s">
        <v>121</v>
      </c>
      <c r="E19" s="198" t="s">
        <v>49</v>
      </c>
      <c r="F19" s="198">
        <v>550</v>
      </c>
      <c r="G19" s="85">
        <f t="shared" si="2"/>
        <v>0.328125</v>
      </c>
      <c r="H19" s="85">
        <f t="shared" si="3"/>
        <v>0.34236111111111106</v>
      </c>
      <c r="I19" s="85">
        <f t="shared" si="4"/>
        <v>0.3586309523809524</v>
      </c>
      <c r="J19" s="85">
        <f t="shared" si="5"/>
        <v>0.37740384615384615</v>
      </c>
      <c r="K19" s="85">
        <f t="shared" si="6"/>
        <v>0.3993055555555555</v>
      </c>
      <c r="N19" s="67"/>
      <c r="O19" s="67"/>
    </row>
    <row r="20" spans="1:15" ht="12.75">
      <c r="A20" s="221">
        <v>6</v>
      </c>
      <c r="B20" s="233">
        <f t="shared" si="0"/>
        <v>103.5</v>
      </c>
      <c r="C20" s="221">
        <f t="shared" si="1"/>
        <v>88</v>
      </c>
      <c r="D20" s="186" t="s">
        <v>279</v>
      </c>
      <c r="E20" s="198" t="s">
        <v>740</v>
      </c>
      <c r="F20" s="198">
        <v>545</v>
      </c>
      <c r="G20" s="85">
        <f t="shared" si="2"/>
        <v>0.34375</v>
      </c>
      <c r="H20" s="85">
        <f t="shared" si="3"/>
        <v>0.3590277777777777</v>
      </c>
      <c r="I20" s="85">
        <f t="shared" si="4"/>
        <v>0.3764880952380952</v>
      </c>
      <c r="J20" s="85">
        <f t="shared" si="5"/>
        <v>0.39663461538461536</v>
      </c>
      <c r="K20" s="85">
        <f t="shared" si="6"/>
        <v>0.42013888888888884</v>
      </c>
      <c r="N20" s="67"/>
      <c r="O20" s="67"/>
    </row>
    <row r="21" spans="1:15" ht="12.75">
      <c r="A21" s="221">
        <v>6</v>
      </c>
      <c r="B21" s="233">
        <f t="shared" si="0"/>
        <v>97.5</v>
      </c>
      <c r="C21" s="221">
        <f t="shared" si="1"/>
        <v>94</v>
      </c>
      <c r="D21" s="186" t="s">
        <v>122</v>
      </c>
      <c r="E21" s="198" t="s">
        <v>634</v>
      </c>
      <c r="F21" s="198">
        <v>333</v>
      </c>
      <c r="G21" s="85">
        <f t="shared" si="2"/>
        <v>0.359375</v>
      </c>
      <c r="H21" s="85">
        <f t="shared" si="3"/>
        <v>0.3756944444444444</v>
      </c>
      <c r="I21" s="85">
        <f t="shared" si="4"/>
        <v>0.3943452380952381</v>
      </c>
      <c r="J21" s="85">
        <f t="shared" si="5"/>
        <v>0.4158653846153846</v>
      </c>
      <c r="K21" s="85">
        <f t="shared" si="6"/>
        <v>0.4409722222222222</v>
      </c>
      <c r="N21" s="67"/>
      <c r="O21" s="67"/>
    </row>
    <row r="22" spans="1:15" ht="12.75">
      <c r="A22" s="221">
        <v>6.5</v>
      </c>
      <c r="B22" s="233">
        <f t="shared" si="0"/>
        <v>91</v>
      </c>
      <c r="C22" s="221">
        <f t="shared" si="1"/>
        <v>100.5</v>
      </c>
      <c r="D22" s="186" t="s">
        <v>123</v>
      </c>
      <c r="E22" s="76" t="s">
        <v>124</v>
      </c>
      <c r="F22" s="198"/>
      <c r="G22" s="85">
        <f t="shared" si="2"/>
        <v>0.3763020833333333</v>
      </c>
      <c r="H22" s="85">
        <f t="shared" si="3"/>
        <v>0.39374999999999993</v>
      </c>
      <c r="I22" s="85">
        <f t="shared" si="4"/>
        <v>0.41369047619047616</v>
      </c>
      <c r="J22" s="85">
        <f t="shared" si="5"/>
        <v>0.4366987179487179</v>
      </c>
      <c r="K22" s="85">
        <f t="shared" si="6"/>
        <v>0.46354166666666663</v>
      </c>
      <c r="N22" s="67"/>
      <c r="O22" s="67"/>
    </row>
    <row r="23" spans="1:15" ht="12.75">
      <c r="A23" s="221">
        <v>13</v>
      </c>
      <c r="B23" s="233">
        <f t="shared" si="0"/>
        <v>78</v>
      </c>
      <c r="C23" s="221">
        <f t="shared" si="1"/>
        <v>113.5</v>
      </c>
      <c r="D23" s="190" t="s">
        <v>125</v>
      </c>
      <c r="E23" s="76"/>
      <c r="F23" s="198">
        <v>325</v>
      </c>
      <c r="G23" s="85">
        <f t="shared" si="2"/>
        <v>0.41015624999999994</v>
      </c>
      <c r="H23" s="85">
        <f t="shared" si="3"/>
        <v>0.4298611111111111</v>
      </c>
      <c r="I23" s="85">
        <f t="shared" si="4"/>
        <v>0.45238095238095233</v>
      </c>
      <c r="J23" s="85">
        <f t="shared" si="5"/>
        <v>0.4783653846153846</v>
      </c>
      <c r="K23" s="85">
        <f t="shared" si="6"/>
        <v>0.5086805555555556</v>
      </c>
      <c r="N23" s="67"/>
      <c r="O23" s="67"/>
    </row>
    <row r="24" spans="1:11" ht="12.75">
      <c r="A24" s="221"/>
      <c r="B24" s="233"/>
      <c r="C24" s="221"/>
      <c r="D24" s="245" t="s">
        <v>61</v>
      </c>
      <c r="E24" s="164"/>
      <c r="F24" s="76"/>
      <c r="G24" s="76"/>
      <c r="H24" s="85"/>
      <c r="I24" s="85"/>
      <c r="J24" s="85"/>
      <c r="K24" s="85"/>
    </row>
    <row r="25" spans="1:12" ht="12.75">
      <c r="A25" s="221">
        <v>0</v>
      </c>
      <c r="B25" s="233">
        <f>B23</f>
        <v>78</v>
      </c>
      <c r="C25" s="221">
        <f>C23</f>
        <v>113.5</v>
      </c>
      <c r="D25" s="190" t="s">
        <v>125</v>
      </c>
      <c r="E25" s="198" t="s">
        <v>124</v>
      </c>
      <c r="F25" s="198">
        <v>325</v>
      </c>
      <c r="G25" s="78">
        <f>$L$6</f>
        <v>0.4791666666666667</v>
      </c>
      <c r="H25" s="78">
        <f>$L$6</f>
        <v>0.4791666666666667</v>
      </c>
      <c r="I25" s="78">
        <f>$L$6</f>
        <v>0.4791666666666667</v>
      </c>
      <c r="J25" s="78">
        <f>$M$6</f>
        <v>0.4791666666666667</v>
      </c>
      <c r="K25" s="78">
        <f>$M$6</f>
        <v>0.4791666666666667</v>
      </c>
      <c r="L25" s="49">
        <f>A25</f>
        <v>0</v>
      </c>
    </row>
    <row r="26" spans="1:12" ht="12.75">
      <c r="A26" s="221">
        <v>6</v>
      </c>
      <c r="B26" s="233">
        <f>B25-A26</f>
        <v>72</v>
      </c>
      <c r="C26" s="221">
        <f>C25+A26</f>
        <v>119.5</v>
      </c>
      <c r="D26" s="186" t="s">
        <v>126</v>
      </c>
      <c r="E26" s="198" t="s">
        <v>124</v>
      </c>
      <c r="F26" s="198">
        <v>400</v>
      </c>
      <c r="G26" s="85">
        <f>SUM($G$25+$O$3*L26)</f>
        <v>0.4947916666666667</v>
      </c>
      <c r="H26" s="85">
        <f>SUM($H$25+$P$3*L26)</f>
        <v>0.49583333333333335</v>
      </c>
      <c r="I26" s="85">
        <f>SUM($I$25+$Q$3*L26)</f>
        <v>0.49702380952380953</v>
      </c>
      <c r="J26" s="85">
        <f>SUM($J$25+$R$3*L26)</f>
        <v>0.4983974358974359</v>
      </c>
      <c r="K26" s="85">
        <f>SUM($K$25+$S$3*L26)</f>
        <v>0.5</v>
      </c>
      <c r="L26" s="49">
        <f>L25+A26</f>
        <v>6</v>
      </c>
    </row>
    <row r="27" spans="1:12" ht="12.75">
      <c r="A27" s="221">
        <v>4</v>
      </c>
      <c r="B27" s="233">
        <f aca="true" t="shared" si="7" ref="B27:B37">B26-A27</f>
        <v>68</v>
      </c>
      <c r="C27" s="221">
        <f aca="true" t="shared" si="8" ref="C27:C36">C26+A27</f>
        <v>123.5</v>
      </c>
      <c r="D27" s="186" t="s">
        <v>127</v>
      </c>
      <c r="E27" s="198" t="s">
        <v>343</v>
      </c>
      <c r="F27" s="198">
        <v>295</v>
      </c>
      <c r="G27" s="85">
        <f aca="true" t="shared" si="9" ref="G27:G37">SUM($G$25+$O$3*L27)</f>
        <v>0.5052083333333334</v>
      </c>
      <c r="H27" s="85">
        <f aca="true" t="shared" si="10" ref="H27:H37">SUM($H$25+$P$3*L27)</f>
        <v>0.5069444444444444</v>
      </c>
      <c r="I27" s="85">
        <f aca="true" t="shared" si="11" ref="I27:I37">SUM($I$25+$Q$3*L27)</f>
        <v>0.5089285714285714</v>
      </c>
      <c r="J27" s="85">
        <f aca="true" t="shared" si="12" ref="J27:J37">SUM($J$25+$R$3*L27)</f>
        <v>0.5112179487179487</v>
      </c>
      <c r="K27" s="85">
        <f aca="true" t="shared" si="13" ref="K27:K37">SUM($K$25+$S$3*L27)</f>
        <v>0.513888888888889</v>
      </c>
      <c r="L27" s="49">
        <f>L26+A27</f>
        <v>10</v>
      </c>
    </row>
    <row r="28" spans="1:12" ht="12.75">
      <c r="A28" s="221">
        <v>5.5</v>
      </c>
      <c r="B28" s="233">
        <f t="shared" si="7"/>
        <v>62.5</v>
      </c>
      <c r="C28" s="221">
        <f t="shared" si="8"/>
        <v>129</v>
      </c>
      <c r="D28" s="186" t="s">
        <v>749</v>
      </c>
      <c r="E28" s="198" t="s">
        <v>128</v>
      </c>
      <c r="F28" s="198"/>
      <c r="G28" s="85">
        <f t="shared" si="9"/>
        <v>0.51953125</v>
      </c>
      <c r="H28" s="85">
        <f t="shared" si="10"/>
        <v>0.5222222222222223</v>
      </c>
      <c r="I28" s="85">
        <f t="shared" si="11"/>
        <v>0.5252976190476191</v>
      </c>
      <c r="J28" s="85">
        <f t="shared" si="12"/>
        <v>0.5288461538461539</v>
      </c>
      <c r="K28" s="85">
        <f t="shared" si="13"/>
        <v>0.5329861111111112</v>
      </c>
      <c r="L28" s="49">
        <f>L27+A28</f>
        <v>15.5</v>
      </c>
    </row>
    <row r="29" spans="1:12" ht="12.75">
      <c r="A29" s="221">
        <v>1</v>
      </c>
      <c r="B29" s="233">
        <f t="shared" si="7"/>
        <v>61.5</v>
      </c>
      <c r="C29" s="221">
        <f t="shared" si="8"/>
        <v>130</v>
      </c>
      <c r="D29" s="186" t="s">
        <v>641</v>
      </c>
      <c r="E29" s="198" t="s">
        <v>635</v>
      </c>
      <c r="F29" s="198"/>
      <c r="G29" s="85">
        <f t="shared" si="9"/>
        <v>0.5221354166666667</v>
      </c>
      <c r="H29" s="85">
        <f t="shared" si="10"/>
        <v>0.525</v>
      </c>
      <c r="I29" s="85">
        <f t="shared" si="11"/>
        <v>0.5282738095238095</v>
      </c>
      <c r="J29" s="85">
        <f t="shared" si="12"/>
        <v>0.532051282051282</v>
      </c>
      <c r="K29" s="85">
        <f t="shared" si="13"/>
        <v>0.5364583333333334</v>
      </c>
      <c r="L29" s="49">
        <f>L28+A29</f>
        <v>16.5</v>
      </c>
    </row>
    <row r="30" spans="1:12" ht="12.75">
      <c r="A30" s="221">
        <v>4</v>
      </c>
      <c r="B30" s="233">
        <f t="shared" si="7"/>
        <v>57.5</v>
      </c>
      <c r="C30" s="221">
        <f t="shared" si="8"/>
        <v>134</v>
      </c>
      <c r="D30" s="186" t="s">
        <v>645</v>
      </c>
      <c r="E30" s="198" t="s">
        <v>635</v>
      </c>
      <c r="F30" s="198">
        <v>334</v>
      </c>
      <c r="G30" s="85">
        <f t="shared" si="9"/>
        <v>0.5325520833333334</v>
      </c>
      <c r="H30" s="85">
        <f t="shared" si="10"/>
        <v>0.5361111111111111</v>
      </c>
      <c r="I30" s="85">
        <f t="shared" si="11"/>
        <v>0.5401785714285714</v>
      </c>
      <c r="J30" s="85">
        <f t="shared" si="12"/>
        <v>0.5448717948717949</v>
      </c>
      <c r="K30" s="85">
        <f t="shared" si="13"/>
        <v>0.5503472222222222</v>
      </c>
      <c r="L30" s="49">
        <f aca="true" t="shared" si="14" ref="L30:L37">L29+A30</f>
        <v>20.5</v>
      </c>
    </row>
    <row r="31" spans="1:12" ht="12.75">
      <c r="A31" s="229">
        <v>5.5</v>
      </c>
      <c r="B31" s="233">
        <f t="shared" si="7"/>
        <v>52</v>
      </c>
      <c r="C31" s="221">
        <f t="shared" si="8"/>
        <v>139.5</v>
      </c>
      <c r="D31" s="266" t="s">
        <v>636</v>
      </c>
      <c r="E31" s="198" t="s">
        <v>635</v>
      </c>
      <c r="F31" s="198">
        <v>530</v>
      </c>
      <c r="G31" s="85">
        <f t="shared" si="9"/>
        <v>0.546875</v>
      </c>
      <c r="H31" s="85">
        <f t="shared" si="10"/>
        <v>0.5513888888888889</v>
      </c>
      <c r="I31" s="85">
        <f t="shared" si="11"/>
        <v>0.5565476190476191</v>
      </c>
      <c r="J31" s="85">
        <f t="shared" si="12"/>
        <v>0.5625</v>
      </c>
      <c r="K31" s="85">
        <f t="shared" si="13"/>
        <v>0.5694444444444444</v>
      </c>
      <c r="L31" s="49">
        <f t="shared" si="14"/>
        <v>26</v>
      </c>
    </row>
    <row r="32" spans="1:12" ht="12.75">
      <c r="A32" s="229">
        <v>8</v>
      </c>
      <c r="B32" s="233">
        <f t="shared" si="7"/>
        <v>44</v>
      </c>
      <c r="C32" s="221">
        <f t="shared" si="8"/>
        <v>147.5</v>
      </c>
      <c r="D32" s="266" t="s">
        <v>637</v>
      </c>
      <c r="E32" s="198" t="s">
        <v>635</v>
      </c>
      <c r="F32" s="198">
        <v>325</v>
      </c>
      <c r="G32" s="85">
        <f t="shared" si="9"/>
        <v>0.5677083333333334</v>
      </c>
      <c r="H32" s="85">
        <f t="shared" si="10"/>
        <v>0.5736111111111111</v>
      </c>
      <c r="I32" s="85">
        <f t="shared" si="11"/>
        <v>0.5803571428571429</v>
      </c>
      <c r="J32" s="85">
        <f t="shared" si="12"/>
        <v>0.5881410256410257</v>
      </c>
      <c r="K32" s="85">
        <f t="shared" si="13"/>
        <v>0.5972222222222222</v>
      </c>
      <c r="L32" s="49">
        <f t="shared" si="14"/>
        <v>34</v>
      </c>
    </row>
    <row r="33" spans="1:12" ht="12.75">
      <c r="A33" s="229">
        <v>7</v>
      </c>
      <c r="B33" s="233">
        <f t="shared" si="7"/>
        <v>37</v>
      </c>
      <c r="C33" s="221">
        <f t="shared" si="8"/>
        <v>154.5</v>
      </c>
      <c r="D33" s="266" t="s">
        <v>638</v>
      </c>
      <c r="E33" s="198" t="s">
        <v>640</v>
      </c>
      <c r="F33" s="198"/>
      <c r="G33" s="85">
        <f t="shared" si="9"/>
        <v>0.5859375</v>
      </c>
      <c r="H33" s="85">
        <f t="shared" si="10"/>
        <v>0.5930555555555556</v>
      </c>
      <c r="I33" s="85">
        <f t="shared" si="11"/>
        <v>0.6011904761904762</v>
      </c>
      <c r="J33" s="85">
        <f t="shared" si="12"/>
        <v>0.6105769230769231</v>
      </c>
      <c r="K33" s="85">
        <f t="shared" si="13"/>
        <v>0.6215277777777778</v>
      </c>
      <c r="L33" s="49">
        <f t="shared" si="14"/>
        <v>41</v>
      </c>
    </row>
    <row r="34" spans="1:12" ht="12.75">
      <c r="A34" s="229">
        <v>8</v>
      </c>
      <c r="B34" s="233">
        <f t="shared" si="7"/>
        <v>29</v>
      </c>
      <c r="C34" s="221">
        <f t="shared" si="8"/>
        <v>162.5</v>
      </c>
      <c r="D34" s="266" t="s">
        <v>639</v>
      </c>
      <c r="E34" s="198" t="s">
        <v>640</v>
      </c>
      <c r="F34" s="198">
        <v>565</v>
      </c>
      <c r="G34" s="85">
        <f t="shared" si="9"/>
        <v>0.6067708333333334</v>
      </c>
      <c r="H34" s="85">
        <f t="shared" si="10"/>
        <v>0.6152777777777778</v>
      </c>
      <c r="I34" s="85">
        <f t="shared" si="11"/>
        <v>0.625</v>
      </c>
      <c r="J34" s="85">
        <f t="shared" si="12"/>
        <v>0.6362179487179487</v>
      </c>
      <c r="K34" s="85">
        <f t="shared" si="13"/>
        <v>0.6493055555555556</v>
      </c>
      <c r="L34" s="49">
        <f t="shared" si="14"/>
        <v>49</v>
      </c>
    </row>
    <row r="35" spans="1:12" ht="12.75">
      <c r="A35" s="229">
        <v>5</v>
      </c>
      <c r="B35" s="233">
        <f t="shared" si="7"/>
        <v>24</v>
      </c>
      <c r="C35" s="221">
        <f t="shared" si="8"/>
        <v>167.5</v>
      </c>
      <c r="D35" s="266" t="s">
        <v>741</v>
      </c>
      <c r="E35" s="198" t="s">
        <v>129</v>
      </c>
      <c r="F35" s="198">
        <v>285</v>
      </c>
      <c r="G35" s="85">
        <f t="shared" si="9"/>
        <v>0.6197916666666667</v>
      </c>
      <c r="H35" s="85">
        <f t="shared" si="10"/>
        <v>0.6291666666666667</v>
      </c>
      <c r="I35" s="85">
        <f t="shared" si="11"/>
        <v>0.6398809523809523</v>
      </c>
      <c r="J35" s="85">
        <f t="shared" si="12"/>
        <v>0.6522435897435898</v>
      </c>
      <c r="K35" s="85">
        <f t="shared" si="13"/>
        <v>0.6666666666666667</v>
      </c>
      <c r="L35" s="49">
        <f t="shared" si="14"/>
        <v>54</v>
      </c>
    </row>
    <row r="36" spans="1:12" ht="12.75">
      <c r="A36" s="229">
        <v>11</v>
      </c>
      <c r="B36" s="233">
        <f t="shared" si="7"/>
        <v>13</v>
      </c>
      <c r="C36" s="221">
        <f t="shared" si="8"/>
        <v>178.5</v>
      </c>
      <c r="D36" s="266" t="s">
        <v>742</v>
      </c>
      <c r="E36" s="198" t="s">
        <v>129</v>
      </c>
      <c r="F36" s="198">
        <v>505</v>
      </c>
      <c r="G36" s="85">
        <f t="shared" si="9"/>
        <v>0.6484375</v>
      </c>
      <c r="H36" s="85">
        <f t="shared" si="10"/>
        <v>0.6597222222222222</v>
      </c>
      <c r="I36" s="85">
        <f t="shared" si="11"/>
        <v>0.6726190476190477</v>
      </c>
      <c r="J36" s="85">
        <f t="shared" si="12"/>
        <v>0.6875</v>
      </c>
      <c r="K36" s="85">
        <f t="shared" si="13"/>
        <v>0.7048611111111112</v>
      </c>
      <c r="L36" s="49">
        <f t="shared" si="14"/>
        <v>65</v>
      </c>
    </row>
    <row r="37" spans="1:12" ht="12.75">
      <c r="A37" s="229">
        <v>13</v>
      </c>
      <c r="B37" s="233">
        <f t="shared" si="7"/>
        <v>0</v>
      </c>
      <c r="C37" s="221">
        <f>C36+A37</f>
        <v>191.5</v>
      </c>
      <c r="D37" s="265" t="s">
        <v>130</v>
      </c>
      <c r="E37" s="198" t="s">
        <v>129</v>
      </c>
      <c r="F37" s="198">
        <v>960</v>
      </c>
      <c r="G37" s="85">
        <f t="shared" si="9"/>
        <v>0.6822916666666667</v>
      </c>
      <c r="H37" s="85">
        <f t="shared" si="10"/>
        <v>0.6958333333333333</v>
      </c>
      <c r="I37" s="85">
        <f t="shared" si="11"/>
        <v>0.7113095238095238</v>
      </c>
      <c r="J37" s="85">
        <f t="shared" si="12"/>
        <v>0.7291666666666667</v>
      </c>
      <c r="K37" s="85">
        <f t="shared" si="13"/>
        <v>0.75</v>
      </c>
      <c r="L37" s="49">
        <f t="shared" si="14"/>
        <v>78</v>
      </c>
    </row>
    <row r="38" spans="1:12" ht="12.75">
      <c r="A38" s="221"/>
      <c r="B38" s="233"/>
      <c r="C38" s="221"/>
      <c r="D38" s="190"/>
      <c r="E38" s="198"/>
      <c r="F38" s="198"/>
      <c r="G38" s="85"/>
      <c r="H38" s="85"/>
      <c r="I38" s="85"/>
      <c r="J38" s="85"/>
      <c r="K38" s="85"/>
      <c r="L38" s="49"/>
    </row>
    <row r="39" spans="1:12" ht="12.75">
      <c r="A39" s="221"/>
      <c r="B39" s="233"/>
      <c r="C39" s="221"/>
      <c r="D39" s="190"/>
      <c r="E39" s="198"/>
      <c r="F39" s="198"/>
      <c r="G39" s="85"/>
      <c r="H39" s="85"/>
      <c r="I39" s="85"/>
      <c r="J39" s="85"/>
      <c r="K39" s="85"/>
      <c r="L39" s="49"/>
    </row>
    <row r="40" spans="1:12" ht="12.75">
      <c r="A40" s="221"/>
      <c r="B40" s="233"/>
      <c r="C40" s="221"/>
      <c r="D40" s="190"/>
      <c r="E40" s="198"/>
      <c r="F40" s="198"/>
      <c r="G40" s="85"/>
      <c r="H40" s="85"/>
      <c r="I40" s="85"/>
      <c r="J40" s="85"/>
      <c r="K40" s="85"/>
      <c r="L40" s="49"/>
    </row>
    <row r="41" spans="1:12" ht="12.75">
      <c r="A41" s="221"/>
      <c r="B41" s="233"/>
      <c r="C41" s="221"/>
      <c r="D41" s="190"/>
      <c r="E41" s="198"/>
      <c r="F41" s="198"/>
      <c r="G41" s="85"/>
      <c r="H41" s="85"/>
      <c r="I41" s="85"/>
      <c r="J41" s="85"/>
      <c r="K41" s="85"/>
      <c r="L41" s="49"/>
    </row>
    <row r="42" spans="1:12" ht="12.75">
      <c r="A42" s="221"/>
      <c r="B42" s="233"/>
      <c r="C42" s="221"/>
      <c r="D42" s="190"/>
      <c r="E42" s="198"/>
      <c r="F42" s="198"/>
      <c r="G42" s="85"/>
      <c r="H42" s="85"/>
      <c r="I42" s="85"/>
      <c r="J42" s="85"/>
      <c r="K42" s="85"/>
      <c r="L42" s="49"/>
    </row>
    <row r="43" spans="1:12" ht="12.75">
      <c r="A43" s="221"/>
      <c r="B43" s="233"/>
      <c r="C43" s="221"/>
      <c r="D43" s="190"/>
      <c r="E43" s="198"/>
      <c r="F43" s="198"/>
      <c r="G43" s="85"/>
      <c r="H43" s="85"/>
      <c r="I43" s="85"/>
      <c r="J43" s="85"/>
      <c r="K43" s="85"/>
      <c r="L43" s="49"/>
    </row>
    <row r="44" spans="1:12" ht="12.75">
      <c r="A44" s="221"/>
      <c r="B44" s="233"/>
      <c r="C44" s="221"/>
      <c r="D44" s="190"/>
      <c r="E44" s="198"/>
      <c r="F44" s="198"/>
      <c r="G44" s="85"/>
      <c r="H44" s="85"/>
      <c r="I44" s="85"/>
      <c r="J44" s="85"/>
      <c r="K44" s="85"/>
      <c r="L44" s="49"/>
    </row>
    <row r="45" spans="1:12" ht="12.75">
      <c r="A45" s="221"/>
      <c r="B45" s="233"/>
      <c r="C45" s="221"/>
      <c r="D45" s="190"/>
      <c r="E45" s="198"/>
      <c r="F45" s="198"/>
      <c r="G45" s="85"/>
      <c r="H45" s="85"/>
      <c r="I45" s="85"/>
      <c r="J45" s="85"/>
      <c r="K45" s="85"/>
      <c r="L45" s="49"/>
    </row>
    <row r="46" spans="1:12" ht="12.75">
      <c r="A46" s="221"/>
      <c r="B46" s="233"/>
      <c r="C46" s="221"/>
      <c r="D46" s="190"/>
      <c r="E46" s="198"/>
      <c r="F46" s="198"/>
      <c r="G46" s="85"/>
      <c r="H46" s="85"/>
      <c r="I46" s="85"/>
      <c r="J46" s="85"/>
      <c r="K46" s="85"/>
      <c r="L46" s="49"/>
    </row>
    <row r="47" spans="1:12" ht="12.75">
      <c r="A47" s="221"/>
      <c r="B47" s="233"/>
      <c r="C47" s="221"/>
      <c r="D47" s="190"/>
      <c r="E47" s="198"/>
      <c r="F47" s="198"/>
      <c r="G47" s="85"/>
      <c r="H47" s="85"/>
      <c r="I47" s="85"/>
      <c r="J47" s="85"/>
      <c r="K47" s="85"/>
      <c r="L47" s="49"/>
    </row>
    <row r="48" spans="1:12" ht="12.75">
      <c r="A48" s="221"/>
      <c r="B48" s="233"/>
      <c r="C48" s="221"/>
      <c r="D48" s="190"/>
      <c r="E48" s="198"/>
      <c r="F48" s="198"/>
      <c r="G48" s="85"/>
      <c r="H48" s="85"/>
      <c r="I48" s="85"/>
      <c r="J48" s="85"/>
      <c r="K48" s="85"/>
      <c r="L48" s="49"/>
    </row>
    <row r="49" spans="1:12" ht="12.75">
      <c r="A49" s="221"/>
      <c r="B49" s="233"/>
      <c r="C49" s="221"/>
      <c r="D49" s="190"/>
      <c r="E49" s="198"/>
      <c r="F49" s="198"/>
      <c r="G49" s="85"/>
      <c r="H49" s="85"/>
      <c r="I49" s="85"/>
      <c r="J49" s="85"/>
      <c r="K49" s="85"/>
      <c r="L49" s="49"/>
    </row>
    <row r="50" spans="1:12" ht="12.75">
      <c r="A50" s="221"/>
      <c r="B50" s="233"/>
      <c r="C50" s="221"/>
      <c r="D50" s="190"/>
      <c r="E50" s="198"/>
      <c r="F50" s="198"/>
      <c r="G50" s="85"/>
      <c r="H50" s="85"/>
      <c r="I50" s="85"/>
      <c r="J50" s="85"/>
      <c r="K50" s="85"/>
      <c r="L50" s="49"/>
    </row>
    <row r="51" spans="1:12" ht="12.75">
      <c r="A51" s="221"/>
      <c r="B51" s="233"/>
      <c r="C51" s="221"/>
      <c r="D51" s="190"/>
      <c r="E51" s="198"/>
      <c r="F51" s="198"/>
      <c r="G51" s="85"/>
      <c r="H51" s="85"/>
      <c r="I51" s="85"/>
      <c r="J51" s="85"/>
      <c r="K51" s="85"/>
      <c r="L51" s="49"/>
    </row>
    <row r="52" spans="1:12" ht="12.75">
      <c r="A52" s="221"/>
      <c r="B52" s="233"/>
      <c r="C52" s="221"/>
      <c r="D52" s="190"/>
      <c r="E52" s="198"/>
      <c r="F52" s="198"/>
      <c r="G52" s="85"/>
      <c r="H52" s="85"/>
      <c r="I52" s="85"/>
      <c r="J52" s="85"/>
      <c r="K52" s="85"/>
      <c r="L52" s="49"/>
    </row>
    <row r="53" spans="1:12" ht="12.75">
      <c r="A53" s="221"/>
      <c r="B53" s="233"/>
      <c r="C53" s="221"/>
      <c r="D53" s="118" t="s">
        <v>642</v>
      </c>
      <c r="E53" s="76"/>
      <c r="F53" s="76"/>
      <c r="G53" s="85"/>
      <c r="H53" s="85"/>
      <c r="I53" s="85"/>
      <c r="J53" s="85"/>
      <c r="K53" s="85"/>
      <c r="L53" s="49"/>
    </row>
    <row r="54" spans="1:12" ht="12.75">
      <c r="A54" s="221"/>
      <c r="B54" s="233"/>
      <c r="C54" s="221"/>
      <c r="D54" s="118"/>
      <c r="E54" s="76"/>
      <c r="F54" s="76"/>
      <c r="G54" s="85"/>
      <c r="H54" s="85"/>
      <c r="I54" s="85"/>
      <c r="J54" s="85"/>
      <c r="K54" s="85"/>
      <c r="L54" s="49"/>
    </row>
    <row r="55" spans="1:12" ht="12.75">
      <c r="A55" s="221"/>
      <c r="B55" s="233"/>
      <c r="C55" s="221"/>
      <c r="D55" s="118"/>
      <c r="E55" s="76"/>
      <c r="F55" s="76"/>
      <c r="G55" s="85"/>
      <c r="H55" s="85"/>
      <c r="I55" s="85"/>
      <c r="J55" s="85"/>
      <c r="K55" s="85"/>
      <c r="L55" s="49"/>
    </row>
    <row r="56" spans="1:12" ht="12.75">
      <c r="A56" s="221"/>
      <c r="B56" s="233"/>
      <c r="C56" s="221"/>
      <c r="D56" s="118"/>
      <c r="E56" s="76"/>
      <c r="F56" s="76"/>
      <c r="G56" s="85"/>
      <c r="H56" s="85"/>
      <c r="I56" s="85"/>
      <c r="J56" s="85"/>
      <c r="K56" s="85"/>
      <c r="L56" s="49"/>
    </row>
    <row r="57" spans="1:12" ht="12.75">
      <c r="A57" s="221"/>
      <c r="B57" s="233"/>
      <c r="C57" s="221"/>
      <c r="D57" s="118"/>
      <c r="E57" s="76"/>
      <c r="F57" s="76"/>
      <c r="G57" s="85"/>
      <c r="H57" s="85"/>
      <c r="I57" s="85"/>
      <c r="J57" s="85"/>
      <c r="K57" s="85"/>
      <c r="L57" s="49"/>
    </row>
    <row r="58" spans="1:12" ht="12.75">
      <c r="A58" s="221"/>
      <c r="B58" s="233"/>
      <c r="C58" s="221"/>
      <c r="D58" s="118"/>
      <c r="E58" s="76"/>
      <c r="F58" s="76"/>
      <c r="G58" s="85"/>
      <c r="H58" s="85"/>
      <c r="I58" s="85"/>
      <c r="J58" s="85"/>
      <c r="K58" s="85"/>
      <c r="L58" s="49"/>
    </row>
    <row r="59" spans="1:12" ht="12.75">
      <c r="A59" s="221"/>
      <c r="B59" s="233"/>
      <c r="C59" s="221"/>
      <c r="D59" s="118"/>
      <c r="E59" s="76"/>
      <c r="F59" s="76"/>
      <c r="G59" s="85"/>
      <c r="H59" s="85"/>
      <c r="I59" s="85"/>
      <c r="J59" s="85"/>
      <c r="K59" s="85"/>
      <c r="L59" s="49"/>
    </row>
    <row r="60" spans="1:12" ht="12.75">
      <c r="A60" s="221"/>
      <c r="B60" s="233"/>
      <c r="C60" s="221"/>
      <c r="D60" s="118"/>
      <c r="E60" s="76"/>
      <c r="F60" s="76"/>
      <c r="G60" s="85"/>
      <c r="H60" s="85"/>
      <c r="I60" s="85"/>
      <c r="J60" s="85"/>
      <c r="K60" s="85"/>
      <c r="L60" s="49"/>
    </row>
    <row r="61" spans="1:12" ht="12.75">
      <c r="A61" s="221"/>
      <c r="B61" s="233"/>
      <c r="C61" s="221"/>
      <c r="D61" s="118"/>
      <c r="E61" s="76"/>
      <c r="F61" s="76"/>
      <c r="G61" s="85"/>
      <c r="H61" s="85"/>
      <c r="I61" s="85"/>
      <c r="J61" s="85"/>
      <c r="K61" s="85"/>
      <c r="L61" s="49"/>
    </row>
    <row r="62" spans="1:12" ht="12.75">
      <c r="A62" s="221"/>
      <c r="B62" s="233"/>
      <c r="C62" s="221"/>
      <c r="D62" s="118"/>
      <c r="E62" s="76"/>
      <c r="F62" s="76"/>
      <c r="G62" s="85"/>
      <c r="H62" s="85"/>
      <c r="I62" s="85"/>
      <c r="J62" s="85"/>
      <c r="K62" s="85"/>
      <c r="L62" s="49"/>
    </row>
    <row r="63" spans="1:12" ht="12.75">
      <c r="A63" s="221"/>
      <c r="B63" s="233"/>
      <c r="C63" s="221"/>
      <c r="D63" s="118"/>
      <c r="E63" s="76"/>
      <c r="F63" s="76"/>
      <c r="G63" s="85"/>
      <c r="H63" s="85"/>
      <c r="I63" s="85"/>
      <c r="J63" s="85"/>
      <c r="K63" s="85"/>
      <c r="L63" s="49"/>
    </row>
    <row r="64" spans="2:14" ht="12.75">
      <c r="B64" s="222"/>
      <c r="C64" s="203"/>
      <c r="D64" s="64"/>
      <c r="E64" s="57"/>
      <c r="F64" s="57"/>
      <c r="G64" s="57"/>
      <c r="H64" s="77"/>
      <c r="I64" s="92"/>
      <c r="J64" s="86"/>
      <c r="K64" s="86"/>
      <c r="L64" s="66"/>
      <c r="M64" s="84"/>
      <c r="N64" s="84"/>
    </row>
    <row r="65" spans="2:14" ht="12.75">
      <c r="B65" s="222"/>
      <c r="C65" s="224"/>
      <c r="D65" s="93"/>
      <c r="E65" s="77"/>
      <c r="F65" s="77"/>
      <c r="G65" s="57"/>
      <c r="H65" s="77"/>
      <c r="I65" s="92"/>
      <c r="J65" s="86"/>
      <c r="K65" s="86"/>
      <c r="L65" s="66"/>
      <c r="M65" s="84"/>
      <c r="N65" s="84"/>
    </row>
    <row r="66" spans="2:12" ht="12.75">
      <c r="B66" s="203"/>
      <c r="C66" s="224"/>
      <c r="D66" s="93"/>
      <c r="E66" s="77"/>
      <c r="F66" s="77"/>
      <c r="G66" s="57"/>
      <c r="H66" s="77"/>
      <c r="I66" s="92"/>
      <c r="J66" s="86"/>
      <c r="K66" s="86"/>
      <c r="L66" s="66"/>
    </row>
    <row r="67" spans="2:12" ht="12.75">
      <c r="B67" s="222"/>
      <c r="C67" s="224"/>
      <c r="D67" s="93"/>
      <c r="E67" s="77"/>
      <c r="F67" s="77"/>
      <c r="G67" s="57"/>
      <c r="H67" s="77"/>
      <c r="I67" s="92"/>
      <c r="J67" s="86"/>
      <c r="K67" s="86"/>
      <c r="L67" s="66"/>
    </row>
    <row r="68" ht="12.75">
      <c r="L68" s="66"/>
    </row>
    <row r="69" spans="2:13" ht="12.75">
      <c r="B69" s="222"/>
      <c r="C69" s="224"/>
      <c r="D69" s="95"/>
      <c r="E69" s="77"/>
      <c r="F69" s="95"/>
      <c r="G69" s="57"/>
      <c r="H69" s="77"/>
      <c r="I69" s="92"/>
      <c r="J69" s="86"/>
      <c r="K69" s="86"/>
      <c r="L69" s="66"/>
      <c r="M69" s="63"/>
    </row>
    <row r="70" spans="2:13" ht="12.75">
      <c r="B70" s="222"/>
      <c r="C70" s="224"/>
      <c r="D70" s="96"/>
      <c r="E70" s="77"/>
      <c r="F70" s="95"/>
      <c r="G70" s="57"/>
      <c r="H70" s="77"/>
      <c r="I70" s="92"/>
      <c r="J70" s="86"/>
      <c r="K70" s="86"/>
      <c r="L70" s="66"/>
      <c r="M70" s="63"/>
    </row>
    <row r="71" spans="2:13" ht="12.75">
      <c r="B71" s="203"/>
      <c r="C71" s="224"/>
      <c r="D71" s="97"/>
      <c r="E71" s="77"/>
      <c r="F71" s="95"/>
      <c r="G71" s="59"/>
      <c r="H71" s="98"/>
      <c r="I71" s="99"/>
      <c r="J71" s="100"/>
      <c r="K71" s="100"/>
      <c r="L71" s="101"/>
      <c r="M71" s="63"/>
    </row>
    <row r="72" spans="2:12" ht="12.75">
      <c r="B72" s="203"/>
      <c r="C72" s="224"/>
      <c r="D72" s="93"/>
      <c r="E72" s="77"/>
      <c r="F72" s="77"/>
      <c r="G72" s="57"/>
      <c r="H72" s="77"/>
      <c r="I72" s="102"/>
      <c r="J72" s="103"/>
      <c r="K72" s="103"/>
      <c r="L72" s="104"/>
    </row>
    <row r="73" spans="2:13" ht="12.75">
      <c r="B73" s="203"/>
      <c r="C73" s="224"/>
      <c r="D73" s="93"/>
      <c r="E73" s="77"/>
      <c r="F73" s="77"/>
      <c r="G73" s="57"/>
      <c r="H73" s="77"/>
      <c r="I73" s="102"/>
      <c r="J73" s="103"/>
      <c r="K73" s="103"/>
      <c r="L73" s="104"/>
      <c r="M73" s="63"/>
    </row>
    <row r="74" spans="2:13" ht="12.75">
      <c r="B74" s="203"/>
      <c r="C74" s="205"/>
      <c r="D74" s="93"/>
      <c r="E74" s="77"/>
      <c r="F74" s="77"/>
      <c r="G74" s="57"/>
      <c r="H74" s="77"/>
      <c r="I74" s="77"/>
      <c r="J74" s="57"/>
      <c r="K74" s="57"/>
      <c r="L74" s="64"/>
      <c r="M74" s="63"/>
    </row>
    <row r="75" spans="2:13" ht="12.75">
      <c r="B75" s="222"/>
      <c r="C75" s="224"/>
      <c r="D75" s="93"/>
      <c r="E75" s="77"/>
      <c r="F75" s="77"/>
      <c r="G75" s="57"/>
      <c r="H75" s="77"/>
      <c r="I75" s="102"/>
      <c r="J75" s="103"/>
      <c r="K75" s="103"/>
      <c r="L75" s="104"/>
      <c r="M75" s="63"/>
    </row>
    <row r="76" spans="2:13" ht="12.75">
      <c r="B76" s="203"/>
      <c r="C76" s="203"/>
      <c r="D76" s="64"/>
      <c r="E76" s="57"/>
      <c r="F76" s="57"/>
      <c r="G76" s="57"/>
      <c r="H76" s="57"/>
      <c r="I76" s="57"/>
      <c r="J76" s="57"/>
      <c r="K76" s="57"/>
      <c r="L76" s="64"/>
      <c r="M76" s="63"/>
    </row>
    <row r="77" spans="2:13" ht="12.75">
      <c r="B77" s="203"/>
      <c r="C77" s="203"/>
      <c r="D77" s="64"/>
      <c r="E77" s="57"/>
      <c r="F77" s="57"/>
      <c r="G77" s="57"/>
      <c r="H77" s="57"/>
      <c r="I77" s="57"/>
      <c r="J77" s="57"/>
      <c r="K77" s="57"/>
      <c r="L77" s="64"/>
      <c r="M77" s="63"/>
    </row>
    <row r="78" spans="2:13" ht="12.75">
      <c r="B78" s="203"/>
      <c r="C78" s="224"/>
      <c r="D78" s="93"/>
      <c r="E78" s="77"/>
      <c r="F78" s="77"/>
      <c r="G78" s="57"/>
      <c r="H78" s="77"/>
      <c r="I78" s="102"/>
      <c r="J78" s="102"/>
      <c r="K78" s="102"/>
      <c r="L78" s="105"/>
      <c r="M78" s="106"/>
    </row>
    <row r="79" spans="2:13" ht="12.75">
      <c r="B79" s="222"/>
      <c r="C79" s="224"/>
      <c r="D79" s="93"/>
      <c r="E79" s="77"/>
      <c r="F79" s="77"/>
      <c r="G79" s="57"/>
      <c r="H79" s="77"/>
      <c r="I79" s="102"/>
      <c r="J79" s="102"/>
      <c r="K79" s="102"/>
      <c r="L79" s="105"/>
      <c r="M79" s="106"/>
    </row>
    <row r="80" spans="2:13" ht="12.75">
      <c r="B80" s="222"/>
      <c r="C80" s="224"/>
      <c r="D80" s="96"/>
      <c r="E80" s="77"/>
      <c r="F80" s="95"/>
      <c r="G80" s="57"/>
      <c r="H80" s="77"/>
      <c r="I80" s="102"/>
      <c r="J80" s="102"/>
      <c r="K80" s="102"/>
      <c r="L80" s="105"/>
      <c r="M80" s="106"/>
    </row>
    <row r="81" spans="2:13" ht="12.75">
      <c r="B81" s="222"/>
      <c r="C81" s="222"/>
      <c r="D81" s="64"/>
      <c r="E81" s="57"/>
      <c r="F81" s="57"/>
      <c r="G81" s="57"/>
      <c r="H81" s="57"/>
      <c r="I81" s="103"/>
      <c r="J81" s="103"/>
      <c r="K81" s="103"/>
      <c r="L81" s="107"/>
      <c r="M81" s="108"/>
    </row>
    <row r="82" spans="2:13" ht="12.75">
      <c r="B82" s="222"/>
      <c r="C82" s="222"/>
      <c r="D82" s="64"/>
      <c r="E82" s="57"/>
      <c r="F82" s="57"/>
      <c r="G82" s="57"/>
      <c r="H82" s="57"/>
      <c r="I82" s="103"/>
      <c r="J82" s="103"/>
      <c r="K82" s="103"/>
      <c r="L82" s="107"/>
      <c r="M82" s="108"/>
    </row>
    <row r="83" spans="2:13" ht="12.75">
      <c r="B83" s="203"/>
      <c r="C83" s="222"/>
      <c r="D83" s="64"/>
      <c r="E83" s="57"/>
      <c r="F83" s="57"/>
      <c r="G83" s="57"/>
      <c r="H83" s="57"/>
      <c r="I83" s="103"/>
      <c r="J83" s="103"/>
      <c r="K83" s="103"/>
      <c r="L83" s="107"/>
      <c r="M83" s="108"/>
    </row>
    <row r="84" ht="12.75">
      <c r="M84" s="108"/>
    </row>
    <row r="85" spans="2:13" ht="12.75">
      <c r="B85" s="222"/>
      <c r="C85" s="222"/>
      <c r="D85" s="87"/>
      <c r="E85" s="57"/>
      <c r="F85" s="57"/>
      <c r="G85" s="57"/>
      <c r="H85" s="57"/>
      <c r="I85" s="103"/>
      <c r="J85" s="103"/>
      <c r="K85" s="103"/>
      <c r="L85" s="107"/>
      <c r="M85" s="108"/>
    </row>
    <row r="86" spans="2:13" ht="12.75">
      <c r="B86" s="222"/>
      <c r="C86" s="222"/>
      <c r="D86" s="64"/>
      <c r="E86" s="57"/>
      <c r="F86" s="57"/>
      <c r="G86" s="57"/>
      <c r="H86" s="57"/>
      <c r="I86" s="103"/>
      <c r="J86" s="103"/>
      <c r="K86" s="103"/>
      <c r="L86" s="107"/>
      <c r="M86" s="108"/>
    </row>
    <row r="87" spans="2:13" ht="12.75">
      <c r="B87" s="222"/>
      <c r="C87" s="222"/>
      <c r="D87" s="64"/>
      <c r="E87" s="57"/>
      <c r="F87" s="57"/>
      <c r="G87" s="57"/>
      <c r="H87" s="57"/>
      <c r="I87" s="103"/>
      <c r="J87" s="103"/>
      <c r="K87" s="103"/>
      <c r="L87" s="107"/>
      <c r="M87" s="108"/>
    </row>
    <row r="88" spans="2:13" ht="12.75">
      <c r="B88" s="222"/>
      <c r="C88" s="222"/>
      <c r="D88" s="64"/>
      <c r="E88" s="57"/>
      <c r="F88" s="57"/>
      <c r="G88" s="57"/>
      <c r="H88" s="57"/>
      <c r="I88" s="103"/>
      <c r="J88" s="103"/>
      <c r="K88" s="103"/>
      <c r="L88" s="107"/>
      <c r="M88" s="108"/>
    </row>
    <row r="89" spans="2:13" ht="12.75">
      <c r="B89" s="222"/>
      <c r="C89" s="222"/>
      <c r="D89" s="88"/>
      <c r="E89" s="57"/>
      <c r="F89" s="50"/>
      <c r="G89" s="57"/>
      <c r="H89" s="50"/>
      <c r="I89" s="103"/>
      <c r="J89" s="103"/>
      <c r="K89" s="103"/>
      <c r="L89" s="107"/>
      <c r="M89" s="108"/>
    </row>
    <row r="90" spans="2:13" ht="12.75">
      <c r="B90" s="222"/>
      <c r="C90" s="222"/>
      <c r="D90" s="64"/>
      <c r="E90" s="57"/>
      <c r="F90" s="57"/>
      <c r="G90" s="57"/>
      <c r="H90" s="57"/>
      <c r="I90" s="103"/>
      <c r="J90" s="103"/>
      <c r="K90" s="103"/>
      <c r="L90" s="107"/>
      <c r="M90" s="108"/>
    </row>
    <row r="91" spans="2:13" ht="12.75">
      <c r="B91" s="203"/>
      <c r="C91" s="222"/>
      <c r="D91" s="64"/>
      <c r="E91" s="57"/>
      <c r="F91" s="57"/>
      <c r="G91" s="57"/>
      <c r="H91" s="57"/>
      <c r="I91" s="57"/>
      <c r="J91" s="57"/>
      <c r="K91" s="57"/>
      <c r="L91" s="64"/>
      <c r="M91" s="108"/>
    </row>
    <row r="92" spans="2:13" ht="12.75">
      <c r="B92" s="222"/>
      <c r="C92" s="222"/>
      <c r="D92" s="64"/>
      <c r="E92" s="57"/>
      <c r="F92" s="57"/>
      <c r="G92" s="57"/>
      <c r="H92" s="57"/>
      <c r="I92" s="103"/>
      <c r="J92" s="103"/>
      <c r="K92" s="103"/>
      <c r="L92" s="107"/>
      <c r="M92" s="110"/>
    </row>
    <row r="93" spans="2:13" ht="12.75">
      <c r="B93" s="222"/>
      <c r="C93" s="222"/>
      <c r="D93" s="88"/>
      <c r="E93" s="57"/>
      <c r="F93" s="50"/>
      <c r="G93" s="57"/>
      <c r="H93" s="50"/>
      <c r="I93" s="103"/>
      <c r="J93" s="103"/>
      <c r="K93" s="103"/>
      <c r="L93" s="107"/>
      <c r="M93" s="110"/>
    </row>
    <row r="94" spans="2:13" ht="12.75">
      <c r="B94" s="203"/>
      <c r="C94" s="203"/>
      <c r="D94" s="64"/>
      <c r="E94" s="57"/>
      <c r="F94" s="57"/>
      <c r="G94" s="57"/>
      <c r="H94" s="57"/>
      <c r="I94" s="103"/>
      <c r="J94" s="103"/>
      <c r="K94" s="103"/>
      <c r="L94" s="107"/>
      <c r="M94" s="63"/>
    </row>
  </sheetData>
  <mergeCells count="6">
    <mergeCell ref="G6:K6"/>
    <mergeCell ref="L1:M1"/>
    <mergeCell ref="B4:K4"/>
    <mergeCell ref="B1:K1"/>
    <mergeCell ref="B3:K3"/>
    <mergeCell ref="B2:K2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orientation="portrait" paperSize="9" scale="89" r:id="rId1"/>
  <headerFooter alignWithMargins="0">
    <oddFooter>&amp;L&amp;F   &amp;D  &amp;T&amp;C&amp;"Arial,Gras"&amp;12Itinéraire définitif au 20/06/05&amp;RLes communes en lettres
majuscules sont des chefs-lieux
de cantons, sous-préfectures
ou préfectures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A1:S100"/>
  <sheetViews>
    <sheetView zoomScaleSheetLayoutView="50" workbookViewId="0" topLeftCell="A1">
      <selection activeCell="F25" sqref="F25"/>
    </sheetView>
  </sheetViews>
  <sheetFormatPr defaultColWidth="11.421875" defaultRowHeight="12.75"/>
  <cols>
    <col min="1" max="1" width="6.7109375" style="223" customWidth="1"/>
    <col min="2" max="3" width="9.28125" style="206" customWidth="1"/>
    <col min="4" max="4" width="31.7109375" style="56" customWidth="1"/>
    <col min="5" max="6" width="6.7109375" style="94" customWidth="1"/>
    <col min="7" max="11" width="7.7109375" style="94" customWidth="1"/>
    <col min="12" max="12" width="8.57421875" style="56" customWidth="1"/>
    <col min="13" max="13" width="8.57421875" style="67" customWidth="1"/>
    <col min="14" max="16384" width="8.57421875" style="56" customWidth="1"/>
  </cols>
  <sheetData>
    <row r="1" spans="1:19" ht="12.75">
      <c r="A1" s="217"/>
      <c r="B1" s="276" t="s">
        <v>0</v>
      </c>
      <c r="C1" s="277"/>
      <c r="D1" s="277"/>
      <c r="E1" s="277"/>
      <c r="F1" s="277"/>
      <c r="G1" s="277"/>
      <c r="H1" s="277"/>
      <c r="I1" s="277"/>
      <c r="J1" s="277"/>
      <c r="K1" s="277"/>
      <c r="L1" s="273" t="s">
        <v>36</v>
      </c>
      <c r="M1" s="273"/>
      <c r="N1" s="53">
        <v>0.041666666666666664</v>
      </c>
      <c r="O1" s="54">
        <v>16</v>
      </c>
      <c r="P1" s="54">
        <v>15</v>
      </c>
      <c r="Q1" s="54">
        <v>14</v>
      </c>
      <c r="R1" s="54">
        <v>13</v>
      </c>
      <c r="S1" s="55">
        <v>12</v>
      </c>
    </row>
    <row r="2" spans="1:19" ht="12.75">
      <c r="A2" s="81"/>
      <c r="B2" s="278" t="s">
        <v>71</v>
      </c>
      <c r="C2" s="279"/>
      <c r="D2" s="279"/>
      <c r="E2" s="279"/>
      <c r="F2" s="279"/>
      <c r="G2" s="279"/>
      <c r="H2" s="279"/>
      <c r="I2" s="279"/>
      <c r="J2" s="279"/>
      <c r="K2" s="279"/>
      <c r="L2" s="58"/>
      <c r="M2" s="52"/>
      <c r="N2" s="58"/>
      <c r="O2" s="58"/>
      <c r="P2" s="50"/>
      <c r="Q2" s="50"/>
      <c r="R2" s="50"/>
      <c r="S2" s="51"/>
    </row>
    <row r="3" spans="1:19" ht="12.75">
      <c r="A3" s="81"/>
      <c r="B3" s="278" t="s">
        <v>132</v>
      </c>
      <c r="C3" s="279"/>
      <c r="D3" s="279"/>
      <c r="E3" s="279"/>
      <c r="F3" s="279"/>
      <c r="G3" s="279"/>
      <c r="H3" s="279"/>
      <c r="I3" s="279"/>
      <c r="J3" s="279"/>
      <c r="K3" s="279"/>
      <c r="L3" s="60" t="s">
        <v>37</v>
      </c>
      <c r="M3" s="52">
        <v>1</v>
      </c>
      <c r="N3" s="58" t="s">
        <v>38</v>
      </c>
      <c r="O3" s="61">
        <f>($N$1/O1)</f>
        <v>0.0026041666666666665</v>
      </c>
      <c r="P3" s="61">
        <f>($N$1/P1)</f>
        <v>0.0027777777777777775</v>
      </c>
      <c r="Q3" s="61">
        <f>($N$1/Q1)</f>
        <v>0.002976190476190476</v>
      </c>
      <c r="R3" s="61">
        <f>($N$1/R1)</f>
        <v>0.003205128205128205</v>
      </c>
      <c r="S3" s="62">
        <f>($N$1/S1)</f>
        <v>0.003472222222222222</v>
      </c>
    </row>
    <row r="4" spans="1:13" ht="12.75">
      <c r="A4" s="236"/>
      <c r="B4" s="282" t="s">
        <v>67</v>
      </c>
      <c r="C4" s="283"/>
      <c r="D4" s="283"/>
      <c r="E4" s="283"/>
      <c r="F4" s="283"/>
      <c r="G4" s="283"/>
      <c r="H4" s="283"/>
      <c r="I4" s="283"/>
      <c r="J4" s="283"/>
      <c r="K4" s="283"/>
      <c r="L4" s="94" t="s">
        <v>48</v>
      </c>
      <c r="M4" s="94" t="s">
        <v>47</v>
      </c>
    </row>
    <row r="5" spans="1:14" ht="12.75">
      <c r="A5" s="219"/>
      <c r="B5" s="207"/>
      <c r="C5" s="210"/>
      <c r="D5" s="242" t="s">
        <v>605</v>
      </c>
      <c r="E5" s="72"/>
      <c r="F5" s="72"/>
      <c r="G5" s="72"/>
      <c r="H5" s="243">
        <v>182.5</v>
      </c>
      <c r="I5" s="72" t="s">
        <v>1</v>
      </c>
      <c r="J5" s="72"/>
      <c r="K5" s="72"/>
      <c r="L5" s="66">
        <v>0.13541666666666666</v>
      </c>
      <c r="M5" s="66">
        <v>0.13541666666666666</v>
      </c>
      <c r="N5" s="56" t="s">
        <v>43</v>
      </c>
    </row>
    <row r="6" spans="1:14" ht="12.75">
      <c r="A6" s="239"/>
      <c r="B6" s="70" t="s">
        <v>1</v>
      </c>
      <c r="C6" s="195"/>
      <c r="D6" s="68" t="s">
        <v>2</v>
      </c>
      <c r="E6" s="68" t="s">
        <v>40</v>
      </c>
      <c r="F6" s="68" t="s">
        <v>3</v>
      </c>
      <c r="G6" s="71"/>
      <c r="H6" s="71" t="s">
        <v>4</v>
      </c>
      <c r="I6" s="71"/>
      <c r="J6" s="71"/>
      <c r="K6" s="71"/>
      <c r="L6" s="66">
        <v>0.4270833333333333</v>
      </c>
      <c r="M6" s="66">
        <v>0.4270833333333333</v>
      </c>
      <c r="N6" s="63" t="s">
        <v>44</v>
      </c>
    </row>
    <row r="7" spans="1:12" ht="12.75">
      <c r="A7" s="196" t="s">
        <v>142</v>
      </c>
      <c r="B7" s="195" t="s">
        <v>5</v>
      </c>
      <c r="C7" s="71" t="s">
        <v>6</v>
      </c>
      <c r="D7" s="244"/>
      <c r="E7" s="72" t="s">
        <v>41</v>
      </c>
      <c r="F7" s="72"/>
      <c r="G7" s="72" t="s">
        <v>39</v>
      </c>
      <c r="H7" s="72" t="s">
        <v>28</v>
      </c>
      <c r="I7" s="73" t="s">
        <v>7</v>
      </c>
      <c r="J7" s="73" t="s">
        <v>8</v>
      </c>
      <c r="K7" s="72" t="s">
        <v>9</v>
      </c>
      <c r="L7" s="57"/>
    </row>
    <row r="8" spans="1:12" ht="12.75">
      <c r="A8" s="220"/>
      <c r="B8" s="233"/>
      <c r="C8" s="221"/>
      <c r="D8" s="183" t="s">
        <v>536</v>
      </c>
      <c r="E8" s="76"/>
      <c r="F8" s="68"/>
      <c r="G8" s="76"/>
      <c r="H8" s="74"/>
      <c r="I8" s="83"/>
      <c r="J8" s="83"/>
      <c r="K8" s="112"/>
      <c r="L8" s="77"/>
    </row>
    <row r="9" spans="1:15" ht="12.75">
      <c r="A9" s="221">
        <v>0</v>
      </c>
      <c r="B9" s="233">
        <f>H5</f>
        <v>182.5</v>
      </c>
      <c r="C9" s="221">
        <v>0</v>
      </c>
      <c r="D9" s="248" t="s">
        <v>151</v>
      </c>
      <c r="E9" s="76" t="s">
        <v>129</v>
      </c>
      <c r="F9" s="76">
        <v>960</v>
      </c>
      <c r="G9" s="78">
        <f>$L$5</f>
        <v>0.13541666666666666</v>
      </c>
      <c r="H9" s="78">
        <f>$L$5</f>
        <v>0.13541666666666666</v>
      </c>
      <c r="I9" s="78">
        <f>$L$5</f>
        <v>0.13541666666666666</v>
      </c>
      <c r="J9" s="78">
        <f>$M$5</f>
        <v>0.13541666666666666</v>
      </c>
      <c r="K9" s="78">
        <f>$M$5</f>
        <v>0.13541666666666666</v>
      </c>
      <c r="L9" s="79"/>
      <c r="N9" s="67"/>
      <c r="O9" s="67"/>
    </row>
    <row r="10" spans="1:15" ht="12.75">
      <c r="A10" s="221">
        <v>10</v>
      </c>
      <c r="B10" s="233">
        <f aca="true" t="shared" si="0" ref="B10:B16">B9-A10</f>
        <v>172.5</v>
      </c>
      <c r="C10" s="221">
        <f aca="true" t="shared" si="1" ref="C10:C16">C9+A10</f>
        <v>10</v>
      </c>
      <c r="D10" s="118" t="s">
        <v>150</v>
      </c>
      <c r="E10" s="76"/>
      <c r="F10" s="76">
        <v>1500</v>
      </c>
      <c r="G10" s="85">
        <f aca="true" t="shared" si="2" ref="G10:G15">SUM($G$9+$O$3*C10)</f>
        <v>0.16145833333333331</v>
      </c>
      <c r="H10" s="85">
        <f aca="true" t="shared" si="3" ref="H10:H15">SUM($H$9+$P$3*C10)</f>
        <v>0.16319444444444442</v>
      </c>
      <c r="I10" s="85">
        <f aca="true" t="shared" si="4" ref="I10:I15">SUM($I$9+$Q$3*C10)</f>
        <v>0.16517857142857142</v>
      </c>
      <c r="J10" s="85">
        <f aca="true" t="shared" si="5" ref="J10:J15">SUM($J$9+$R$3*C10)</f>
        <v>0.1674679487179487</v>
      </c>
      <c r="K10" s="85">
        <f aca="true" t="shared" si="6" ref="K10:K15">SUM($K$9+$S$3*C10)</f>
        <v>0.1701388888888889</v>
      </c>
      <c r="N10" s="67"/>
      <c r="O10" s="67"/>
    </row>
    <row r="11" spans="1:15" ht="12.75">
      <c r="A11" s="221">
        <v>15.5</v>
      </c>
      <c r="B11" s="233">
        <f t="shared" si="0"/>
        <v>157</v>
      </c>
      <c r="C11" s="221">
        <f t="shared" si="1"/>
        <v>25.5</v>
      </c>
      <c r="D11" s="118" t="s">
        <v>152</v>
      </c>
      <c r="E11" s="76" t="s">
        <v>153</v>
      </c>
      <c r="F11" s="76">
        <v>450</v>
      </c>
      <c r="G11" s="85">
        <f t="shared" si="2"/>
        <v>0.20182291666666666</v>
      </c>
      <c r="H11" s="85">
        <f t="shared" si="3"/>
        <v>0.20625</v>
      </c>
      <c r="I11" s="85">
        <f t="shared" si="4"/>
        <v>0.21130952380952378</v>
      </c>
      <c r="J11" s="85">
        <f t="shared" si="5"/>
        <v>0.2171474358974359</v>
      </c>
      <c r="K11" s="85">
        <f t="shared" si="6"/>
        <v>0.22395833333333331</v>
      </c>
      <c r="N11" s="67"/>
      <c r="O11" s="67"/>
    </row>
    <row r="12" spans="1:15" ht="12.75">
      <c r="A12" s="221">
        <v>4</v>
      </c>
      <c r="B12" s="233">
        <f t="shared" si="0"/>
        <v>153</v>
      </c>
      <c r="C12" s="221">
        <f t="shared" si="1"/>
        <v>29.5</v>
      </c>
      <c r="D12" s="118" t="s">
        <v>652</v>
      </c>
      <c r="E12" s="76" t="s">
        <v>153</v>
      </c>
      <c r="F12" s="76">
        <v>496</v>
      </c>
      <c r="G12" s="85">
        <f t="shared" si="2"/>
        <v>0.21223958333333331</v>
      </c>
      <c r="H12" s="85">
        <f t="shared" si="3"/>
        <v>0.2173611111111111</v>
      </c>
      <c r="I12" s="85">
        <f t="shared" si="4"/>
        <v>0.2232142857142857</v>
      </c>
      <c r="J12" s="85">
        <f t="shared" si="5"/>
        <v>0.2299679487179487</v>
      </c>
      <c r="K12" s="85">
        <f t="shared" si="6"/>
        <v>0.2378472222222222</v>
      </c>
      <c r="N12" s="67"/>
      <c r="O12" s="67"/>
    </row>
    <row r="13" spans="1:15" ht="12.75">
      <c r="A13" s="221">
        <v>13</v>
      </c>
      <c r="B13" s="233">
        <f t="shared" si="0"/>
        <v>140</v>
      </c>
      <c r="C13" s="221">
        <f t="shared" si="1"/>
        <v>42.5</v>
      </c>
      <c r="D13" s="118" t="s">
        <v>154</v>
      </c>
      <c r="E13" s="76" t="s">
        <v>155</v>
      </c>
      <c r="F13" s="76">
        <v>871</v>
      </c>
      <c r="G13" s="85">
        <f t="shared" si="2"/>
        <v>0.24609375</v>
      </c>
      <c r="H13" s="85">
        <f t="shared" si="3"/>
        <v>0.2534722222222222</v>
      </c>
      <c r="I13" s="85">
        <f t="shared" si="4"/>
        <v>0.26190476190476186</v>
      </c>
      <c r="J13" s="85">
        <f t="shared" si="5"/>
        <v>0.27163461538461536</v>
      </c>
      <c r="K13" s="85">
        <f t="shared" si="6"/>
        <v>0.2829861111111111</v>
      </c>
      <c r="N13" s="67"/>
      <c r="O13" s="67"/>
    </row>
    <row r="14" spans="1:15" ht="12.75">
      <c r="A14" s="221">
        <v>17</v>
      </c>
      <c r="B14" s="233">
        <f t="shared" si="0"/>
        <v>123</v>
      </c>
      <c r="C14" s="221">
        <f t="shared" si="1"/>
        <v>59.5</v>
      </c>
      <c r="D14" s="118" t="s">
        <v>651</v>
      </c>
      <c r="E14" s="76" t="s">
        <v>155</v>
      </c>
      <c r="F14" s="76">
        <v>2000</v>
      </c>
      <c r="G14" s="85">
        <f t="shared" si="2"/>
        <v>0.2903645833333333</v>
      </c>
      <c r="H14" s="85">
        <f t="shared" si="3"/>
        <v>0.3006944444444444</v>
      </c>
      <c r="I14" s="85">
        <f t="shared" si="4"/>
        <v>0.3125</v>
      </c>
      <c r="J14" s="85">
        <f t="shared" si="5"/>
        <v>0.3261217948717948</v>
      </c>
      <c r="K14" s="85">
        <f t="shared" si="6"/>
        <v>0.34201388888888884</v>
      </c>
      <c r="N14" s="67"/>
      <c r="O14" s="67"/>
    </row>
    <row r="15" spans="1:15" ht="12.75">
      <c r="A15" s="221">
        <v>17</v>
      </c>
      <c r="B15" s="233">
        <f t="shared" si="0"/>
        <v>106</v>
      </c>
      <c r="C15" s="221">
        <f t="shared" si="1"/>
        <v>76.5</v>
      </c>
      <c r="D15" s="118" t="s">
        <v>156</v>
      </c>
      <c r="E15" s="76" t="s">
        <v>153</v>
      </c>
      <c r="F15" s="76">
        <v>871</v>
      </c>
      <c r="G15" s="85">
        <f t="shared" si="2"/>
        <v>0.33463541666666663</v>
      </c>
      <c r="H15" s="85">
        <f t="shared" si="3"/>
        <v>0.34791666666666665</v>
      </c>
      <c r="I15" s="85">
        <f t="shared" si="4"/>
        <v>0.3630952380952381</v>
      </c>
      <c r="J15" s="85">
        <f t="shared" si="5"/>
        <v>0.38060897435897434</v>
      </c>
      <c r="K15" s="85">
        <f t="shared" si="6"/>
        <v>0.40104166666666663</v>
      </c>
      <c r="N15" s="67"/>
      <c r="O15" s="67"/>
    </row>
    <row r="16" spans="1:15" ht="12.75">
      <c r="A16" s="221">
        <v>15</v>
      </c>
      <c r="B16" s="233">
        <f t="shared" si="0"/>
        <v>91</v>
      </c>
      <c r="C16" s="221">
        <f t="shared" si="1"/>
        <v>91.5</v>
      </c>
      <c r="D16" s="248" t="s">
        <v>157</v>
      </c>
      <c r="E16" s="76" t="s">
        <v>153</v>
      </c>
      <c r="F16" s="76">
        <v>1142</v>
      </c>
      <c r="G16" s="85">
        <f>SUM($G$9+$O$3*C16)</f>
        <v>0.37369791666666663</v>
      </c>
      <c r="H16" s="85">
        <f>SUM($H$9+$P$3*C16)</f>
        <v>0.3895833333333333</v>
      </c>
      <c r="I16" s="85">
        <f>SUM($I$9+$Q$3*C16)</f>
        <v>0.40773809523809523</v>
      </c>
      <c r="J16" s="85">
        <f>SUM($J$9+$R$3*C16)</f>
        <v>0.42868589743589747</v>
      </c>
      <c r="K16" s="85">
        <f>SUM($K$9+$S$3*C16)</f>
        <v>0.453125</v>
      </c>
      <c r="N16" s="67"/>
      <c r="O16" s="67"/>
    </row>
    <row r="17" spans="1:12" ht="12.75">
      <c r="A17" s="221"/>
      <c r="B17" s="233"/>
      <c r="C17" s="221"/>
      <c r="D17" s="245" t="s">
        <v>61</v>
      </c>
      <c r="E17" s="76"/>
      <c r="F17" s="76"/>
      <c r="G17" s="85"/>
      <c r="H17" s="85"/>
      <c r="I17" s="85"/>
      <c r="J17" s="85"/>
      <c r="K17" s="85"/>
      <c r="L17" s="66"/>
    </row>
    <row r="18" spans="1:12" ht="12.75">
      <c r="A18" s="221">
        <v>0</v>
      </c>
      <c r="B18" s="233">
        <f>B16</f>
        <v>91</v>
      </c>
      <c r="C18" s="221">
        <f>C16</f>
        <v>91.5</v>
      </c>
      <c r="D18" s="248" t="s">
        <v>157</v>
      </c>
      <c r="E18" s="76" t="s">
        <v>153</v>
      </c>
      <c r="F18" s="76">
        <v>1142</v>
      </c>
      <c r="G18" s="78">
        <f>$L$6</f>
        <v>0.4270833333333333</v>
      </c>
      <c r="H18" s="78">
        <f>$L$6</f>
        <v>0.4270833333333333</v>
      </c>
      <c r="I18" s="78">
        <f>$L$6</f>
        <v>0.4270833333333333</v>
      </c>
      <c r="J18" s="78">
        <f>$M$6</f>
        <v>0.4270833333333333</v>
      </c>
      <c r="K18" s="78">
        <f>$M$6</f>
        <v>0.4270833333333333</v>
      </c>
      <c r="L18" s="109">
        <f aca="true" t="shared" si="7" ref="L18:L27">L17+A18</f>
        <v>0</v>
      </c>
    </row>
    <row r="19" spans="1:12" ht="12.75">
      <c r="A19" s="221">
        <v>22</v>
      </c>
      <c r="B19" s="233">
        <f aca="true" t="shared" si="8" ref="B19:B25">B18-A19</f>
        <v>69</v>
      </c>
      <c r="C19" s="221">
        <f aca="true" t="shared" si="9" ref="C19:C25">C18+A19</f>
        <v>113.5</v>
      </c>
      <c r="D19" s="118" t="s">
        <v>165</v>
      </c>
      <c r="E19" s="76"/>
      <c r="F19" s="76">
        <v>2513</v>
      </c>
      <c r="G19" s="85">
        <f>SUM($H$18+$O$3*L19)</f>
        <v>0.484375</v>
      </c>
      <c r="H19" s="85">
        <f>SUM($H$18+$P$3*L19)</f>
        <v>0.48819444444444443</v>
      </c>
      <c r="I19" s="85">
        <f>SUM($I$18+$Q$3*L19)</f>
        <v>0.4925595238095238</v>
      </c>
      <c r="J19" s="85">
        <f>SUM($J$18+$R$3*L19)</f>
        <v>0.49759615384615385</v>
      </c>
      <c r="K19" s="85">
        <f>SUM($K$18+$S$3*L19)</f>
        <v>0.5034722222222222</v>
      </c>
      <c r="L19" s="109">
        <f>L18+A19</f>
        <v>22</v>
      </c>
    </row>
    <row r="20" spans="1:12" ht="12.75">
      <c r="A20" s="221">
        <v>4</v>
      </c>
      <c r="B20" s="233">
        <f t="shared" si="8"/>
        <v>65</v>
      </c>
      <c r="C20" s="221">
        <f t="shared" si="9"/>
        <v>117.5</v>
      </c>
      <c r="D20" s="118" t="s">
        <v>610</v>
      </c>
      <c r="E20" s="76"/>
      <c r="F20" s="76">
        <v>2802</v>
      </c>
      <c r="G20" s="85">
        <f aca="true" t="shared" si="10" ref="G20:G25">SUM($H$18+$O$3*L20)</f>
        <v>0.49479166666666663</v>
      </c>
      <c r="H20" s="85">
        <f aca="true" t="shared" si="11" ref="H20:H25">SUM($H$18+$P$3*L20)</f>
        <v>0.49930555555555556</v>
      </c>
      <c r="I20" s="85">
        <f aca="true" t="shared" si="12" ref="I20:I25">SUM($I$18+$Q$3*L20)</f>
        <v>0.5044642857142857</v>
      </c>
      <c r="J20" s="85">
        <f aca="true" t="shared" si="13" ref="J20:J25">SUM($J$18+$R$3*L20)</f>
        <v>0.5104166666666666</v>
      </c>
      <c r="K20" s="85">
        <f aca="true" t="shared" si="14" ref="K20:K25">SUM($K$18+$S$3*L20)</f>
        <v>0.517361111111111</v>
      </c>
      <c r="L20" s="109">
        <f t="shared" si="7"/>
        <v>26</v>
      </c>
    </row>
    <row r="21" spans="1:12" ht="12.75">
      <c r="A21" s="221">
        <v>0</v>
      </c>
      <c r="B21" s="233">
        <f>B20-A21</f>
        <v>65</v>
      </c>
      <c r="C21" s="221">
        <f>C20+A21</f>
        <v>117.5</v>
      </c>
      <c r="D21" s="183" t="s">
        <v>535</v>
      </c>
      <c r="E21" s="76"/>
      <c r="F21" s="76"/>
      <c r="G21" s="85">
        <f>SUM($H$18+$O$3*L21)</f>
        <v>0.49479166666666663</v>
      </c>
      <c r="H21" s="85">
        <f>SUM($H$18+$P$3*L21)</f>
        <v>0.49930555555555556</v>
      </c>
      <c r="I21" s="85">
        <f>SUM($I$18+$Q$3*L21)</f>
        <v>0.5044642857142857</v>
      </c>
      <c r="J21" s="85">
        <f>SUM($J$18+$R$3*L21)</f>
        <v>0.5104166666666666</v>
      </c>
      <c r="K21" s="85">
        <f>SUM($K$18+$S$3*L21)</f>
        <v>0.517361111111111</v>
      </c>
      <c r="L21" s="109">
        <f>L20+A21</f>
        <v>26</v>
      </c>
    </row>
    <row r="22" spans="1:12" ht="12.75">
      <c r="A22" s="221">
        <v>24</v>
      </c>
      <c r="B22" s="233">
        <f>B20-A22</f>
        <v>41</v>
      </c>
      <c r="C22" s="221">
        <f>C20+A22</f>
        <v>141.5</v>
      </c>
      <c r="D22" s="118" t="s">
        <v>159</v>
      </c>
      <c r="E22" s="76" t="s">
        <v>158</v>
      </c>
      <c r="F22" s="76">
        <v>1250</v>
      </c>
      <c r="G22" s="85">
        <f t="shared" si="10"/>
        <v>0.5572916666666666</v>
      </c>
      <c r="H22" s="85">
        <f t="shared" si="11"/>
        <v>0.5659722222222222</v>
      </c>
      <c r="I22" s="85">
        <f t="shared" si="12"/>
        <v>0.5758928571428571</v>
      </c>
      <c r="J22" s="85">
        <f t="shared" si="13"/>
        <v>0.5873397435897436</v>
      </c>
      <c r="K22" s="85">
        <f t="shared" si="14"/>
        <v>0.6006944444444444</v>
      </c>
      <c r="L22" s="109">
        <f>L20+A22</f>
        <v>50</v>
      </c>
    </row>
    <row r="23" spans="1:12" ht="12.75">
      <c r="A23" s="221">
        <v>7</v>
      </c>
      <c r="B23" s="233">
        <f t="shared" si="8"/>
        <v>34</v>
      </c>
      <c r="C23" s="221">
        <f t="shared" si="9"/>
        <v>148.5</v>
      </c>
      <c r="D23" s="118" t="s">
        <v>160</v>
      </c>
      <c r="E23" s="76" t="s">
        <v>161</v>
      </c>
      <c r="F23" s="76"/>
      <c r="G23" s="85">
        <f t="shared" si="10"/>
        <v>0.5755208333333333</v>
      </c>
      <c r="H23" s="85">
        <f t="shared" si="11"/>
        <v>0.5854166666666667</v>
      </c>
      <c r="I23" s="85">
        <f t="shared" si="12"/>
        <v>0.5967261904761905</v>
      </c>
      <c r="J23" s="85">
        <f t="shared" si="13"/>
        <v>0.609775641025641</v>
      </c>
      <c r="K23" s="85">
        <f t="shared" si="14"/>
        <v>0.625</v>
      </c>
      <c r="L23" s="109">
        <f t="shared" si="7"/>
        <v>57</v>
      </c>
    </row>
    <row r="24" spans="1:12" ht="12.75">
      <c r="A24" s="221">
        <v>7</v>
      </c>
      <c r="B24" s="233">
        <f t="shared" si="8"/>
        <v>27</v>
      </c>
      <c r="C24" s="221">
        <f t="shared" si="9"/>
        <v>155.5</v>
      </c>
      <c r="D24" s="118" t="s">
        <v>163</v>
      </c>
      <c r="E24" s="76" t="s">
        <v>161</v>
      </c>
      <c r="F24" s="76">
        <v>1435</v>
      </c>
      <c r="G24" s="85">
        <f t="shared" si="10"/>
        <v>0.59375</v>
      </c>
      <c r="H24" s="85">
        <f t="shared" si="11"/>
        <v>0.6048611111111111</v>
      </c>
      <c r="I24" s="85">
        <f t="shared" si="12"/>
        <v>0.6175595238095237</v>
      </c>
      <c r="J24" s="85">
        <f t="shared" si="13"/>
        <v>0.6322115384615384</v>
      </c>
      <c r="K24" s="85">
        <f t="shared" si="14"/>
        <v>0.6493055555555556</v>
      </c>
      <c r="L24" s="109">
        <f t="shared" si="7"/>
        <v>64</v>
      </c>
    </row>
    <row r="25" spans="1:12" ht="12.75">
      <c r="A25" s="221">
        <v>8</v>
      </c>
      <c r="B25" s="233">
        <f t="shared" si="8"/>
        <v>19</v>
      </c>
      <c r="C25" s="221">
        <f t="shared" si="9"/>
        <v>163.5</v>
      </c>
      <c r="D25" s="118" t="s">
        <v>162</v>
      </c>
      <c r="E25" s="76" t="s">
        <v>161</v>
      </c>
      <c r="F25" s="76">
        <v>2111</v>
      </c>
      <c r="G25" s="85">
        <f t="shared" si="10"/>
        <v>0.6145833333333333</v>
      </c>
      <c r="H25" s="85">
        <f t="shared" si="11"/>
        <v>0.6270833333333333</v>
      </c>
      <c r="I25" s="85">
        <f t="shared" si="12"/>
        <v>0.6413690476190476</v>
      </c>
      <c r="J25" s="85">
        <f t="shared" si="13"/>
        <v>0.6578525641025641</v>
      </c>
      <c r="K25" s="85">
        <f t="shared" si="14"/>
        <v>0.6770833333333333</v>
      </c>
      <c r="L25" s="109">
        <f t="shared" si="7"/>
        <v>72</v>
      </c>
    </row>
    <row r="26" spans="1:12" ht="12.75">
      <c r="A26" s="221">
        <v>0</v>
      </c>
      <c r="B26" s="233">
        <f>B25-A26</f>
        <v>19</v>
      </c>
      <c r="C26" s="221">
        <f>C25+A26</f>
        <v>163.5</v>
      </c>
      <c r="D26" s="183" t="s">
        <v>534</v>
      </c>
      <c r="E26" s="76"/>
      <c r="F26" s="76"/>
      <c r="G26" s="85">
        <f>SUM($H$18+$O$3*L26)</f>
        <v>0.6145833333333333</v>
      </c>
      <c r="H26" s="85">
        <f>SUM($H$18+$P$3*L26)</f>
        <v>0.6270833333333333</v>
      </c>
      <c r="I26" s="85">
        <f>SUM($I$18+$Q$3*L26)</f>
        <v>0.6413690476190476</v>
      </c>
      <c r="J26" s="85">
        <f>SUM($J$18+$R$3*L26)</f>
        <v>0.6578525641025641</v>
      </c>
      <c r="K26" s="85">
        <f>SUM($K$18+$S$3*L26)</f>
        <v>0.6770833333333333</v>
      </c>
      <c r="L26" s="109">
        <f t="shared" si="7"/>
        <v>72</v>
      </c>
    </row>
    <row r="27" spans="1:12" ht="12.75">
      <c r="A27" s="221">
        <v>19</v>
      </c>
      <c r="B27" s="233">
        <f>B25-A27</f>
        <v>0</v>
      </c>
      <c r="C27" s="221">
        <f>C25+A27</f>
        <v>182.5</v>
      </c>
      <c r="D27" s="248" t="s">
        <v>164</v>
      </c>
      <c r="E27" s="76"/>
      <c r="F27" s="76">
        <v>1000</v>
      </c>
      <c r="G27" s="85">
        <f>SUM($H$18+$O$3*L27)</f>
        <v>0.6640625</v>
      </c>
      <c r="H27" s="85">
        <f>SUM($H$18+$P$3*L27)</f>
        <v>0.679861111111111</v>
      </c>
      <c r="I27" s="85">
        <f>SUM($I$18+$Q$3*L27)</f>
        <v>0.6979166666666666</v>
      </c>
      <c r="J27" s="85">
        <f>SUM($J$18+$R$3*L27)</f>
        <v>0.71875</v>
      </c>
      <c r="K27" s="85">
        <f>SUM($K$18+$S$3*L27)</f>
        <v>0.7430555555555556</v>
      </c>
      <c r="L27" s="109">
        <f t="shared" si="7"/>
        <v>91</v>
      </c>
    </row>
    <row r="28" spans="1:12" ht="12.75">
      <c r="A28" s="221"/>
      <c r="B28" s="233"/>
      <c r="C28" s="221"/>
      <c r="D28" s="118"/>
      <c r="E28" s="76"/>
      <c r="F28" s="76"/>
      <c r="G28" s="85"/>
      <c r="H28" s="85"/>
      <c r="I28" s="85"/>
      <c r="J28" s="85"/>
      <c r="K28" s="85"/>
      <c r="L28" s="49"/>
    </row>
    <row r="29" spans="1:12" ht="12.75">
      <c r="A29" s="221"/>
      <c r="B29" s="233"/>
      <c r="C29" s="221"/>
      <c r="D29" s="118"/>
      <c r="E29" s="76"/>
      <c r="F29" s="76"/>
      <c r="G29" s="85"/>
      <c r="H29" s="85"/>
      <c r="I29" s="85"/>
      <c r="J29" s="85"/>
      <c r="K29" s="85"/>
      <c r="L29" s="49"/>
    </row>
    <row r="30" spans="1:12" ht="12.75">
      <c r="A30" s="221"/>
      <c r="B30" s="233"/>
      <c r="C30" s="221"/>
      <c r="D30" s="118"/>
      <c r="E30" s="76"/>
      <c r="F30" s="76"/>
      <c r="G30" s="85"/>
      <c r="H30" s="85"/>
      <c r="I30" s="85"/>
      <c r="J30" s="85"/>
      <c r="K30" s="85"/>
      <c r="L30" s="49"/>
    </row>
    <row r="31" spans="1:12" ht="12.75">
      <c r="A31" s="221"/>
      <c r="B31" s="233"/>
      <c r="C31" s="221"/>
      <c r="D31" s="118"/>
      <c r="E31" s="76"/>
      <c r="F31" s="76"/>
      <c r="G31" s="85"/>
      <c r="H31" s="85"/>
      <c r="I31" s="85"/>
      <c r="J31" s="85"/>
      <c r="K31" s="85"/>
      <c r="L31" s="49"/>
    </row>
    <row r="32" spans="1:12" ht="12.75">
      <c r="A32" s="221"/>
      <c r="B32" s="233"/>
      <c r="C32" s="221"/>
      <c r="D32" s="118"/>
      <c r="E32" s="76"/>
      <c r="F32" s="76"/>
      <c r="G32" s="85"/>
      <c r="H32" s="85"/>
      <c r="I32" s="85"/>
      <c r="J32" s="85"/>
      <c r="K32" s="85"/>
      <c r="L32" s="49"/>
    </row>
    <row r="33" spans="1:12" ht="12.75">
      <c r="A33" s="221"/>
      <c r="B33" s="233"/>
      <c r="C33" s="221"/>
      <c r="D33" s="118"/>
      <c r="E33" s="76"/>
      <c r="F33" s="76"/>
      <c r="G33" s="85"/>
      <c r="H33" s="85"/>
      <c r="I33" s="85"/>
      <c r="J33" s="85"/>
      <c r="K33" s="85"/>
      <c r="L33" s="49"/>
    </row>
    <row r="34" spans="1:12" ht="12.75">
      <c r="A34" s="221"/>
      <c r="B34" s="233"/>
      <c r="C34" s="221"/>
      <c r="D34" s="118"/>
      <c r="E34" s="76"/>
      <c r="F34" s="76"/>
      <c r="G34" s="85"/>
      <c r="H34" s="85"/>
      <c r="I34" s="85"/>
      <c r="J34" s="85"/>
      <c r="K34" s="85"/>
      <c r="L34" s="49"/>
    </row>
    <row r="35" spans="1:12" ht="12.75">
      <c r="A35" s="221"/>
      <c r="B35" s="233"/>
      <c r="C35" s="221"/>
      <c r="D35" s="118"/>
      <c r="E35" s="76"/>
      <c r="F35" s="76"/>
      <c r="G35" s="85"/>
      <c r="H35" s="85"/>
      <c r="I35" s="85"/>
      <c r="J35" s="85"/>
      <c r="K35" s="85"/>
      <c r="L35" s="49"/>
    </row>
    <row r="36" spans="1:12" ht="12.75">
      <c r="A36" s="221"/>
      <c r="B36" s="233"/>
      <c r="C36" s="221"/>
      <c r="D36" s="118"/>
      <c r="E36" s="76"/>
      <c r="F36" s="76"/>
      <c r="G36" s="85"/>
      <c r="H36" s="85"/>
      <c r="I36" s="85"/>
      <c r="J36" s="85"/>
      <c r="K36" s="85"/>
      <c r="L36" s="49"/>
    </row>
    <row r="37" spans="1:12" ht="12.75">
      <c r="A37" s="221"/>
      <c r="B37" s="233"/>
      <c r="C37" s="221"/>
      <c r="D37" s="118"/>
      <c r="E37" s="76"/>
      <c r="F37" s="76"/>
      <c r="G37" s="85"/>
      <c r="H37" s="85"/>
      <c r="I37" s="85"/>
      <c r="J37" s="85"/>
      <c r="K37" s="85"/>
      <c r="L37" s="49"/>
    </row>
    <row r="38" spans="1:12" ht="12.75">
      <c r="A38" s="221"/>
      <c r="B38" s="233"/>
      <c r="C38" s="221"/>
      <c r="D38" s="118"/>
      <c r="E38" s="76"/>
      <c r="F38" s="76"/>
      <c r="G38" s="85"/>
      <c r="H38" s="85"/>
      <c r="I38" s="85"/>
      <c r="J38" s="85"/>
      <c r="K38" s="85"/>
      <c r="L38" s="49"/>
    </row>
    <row r="39" spans="1:12" ht="12.75">
      <c r="A39" s="221"/>
      <c r="B39" s="233"/>
      <c r="C39" s="221"/>
      <c r="D39" s="118"/>
      <c r="E39" s="76"/>
      <c r="F39" s="76"/>
      <c r="G39" s="85"/>
      <c r="H39" s="85"/>
      <c r="I39" s="85"/>
      <c r="J39" s="85"/>
      <c r="K39" s="85"/>
      <c r="L39" s="49"/>
    </row>
    <row r="40" spans="1:12" ht="12.75">
      <c r="A40" s="221"/>
      <c r="B40" s="233"/>
      <c r="C40" s="221"/>
      <c r="D40" s="118"/>
      <c r="E40" s="76"/>
      <c r="F40" s="76"/>
      <c r="G40" s="85"/>
      <c r="H40" s="85"/>
      <c r="I40" s="85"/>
      <c r="J40" s="85"/>
      <c r="K40" s="85"/>
      <c r="L40" s="49"/>
    </row>
    <row r="41" spans="1:12" ht="12.75">
      <c r="A41" s="221"/>
      <c r="B41" s="233"/>
      <c r="C41" s="221"/>
      <c r="D41" s="118"/>
      <c r="E41" s="76"/>
      <c r="F41" s="76"/>
      <c r="G41" s="85"/>
      <c r="H41" s="85"/>
      <c r="I41" s="85"/>
      <c r="J41" s="85"/>
      <c r="K41" s="85"/>
      <c r="L41" s="49"/>
    </row>
    <row r="42" spans="1:12" ht="12.75">
      <c r="A42" s="221"/>
      <c r="B42" s="233"/>
      <c r="C42" s="221"/>
      <c r="D42" s="118"/>
      <c r="E42" s="76"/>
      <c r="F42" s="76"/>
      <c r="G42" s="85"/>
      <c r="H42" s="85"/>
      <c r="I42" s="85"/>
      <c r="J42" s="85"/>
      <c r="K42" s="85"/>
      <c r="L42" s="49"/>
    </row>
    <row r="43" spans="1:12" ht="12.75">
      <c r="A43" s="221"/>
      <c r="B43" s="233"/>
      <c r="C43" s="221"/>
      <c r="D43" s="118"/>
      <c r="E43" s="76"/>
      <c r="F43" s="76"/>
      <c r="G43" s="85"/>
      <c r="H43" s="85"/>
      <c r="I43" s="85"/>
      <c r="J43" s="85"/>
      <c r="K43" s="85"/>
      <c r="L43" s="49"/>
    </row>
    <row r="44" spans="1:12" ht="12.75">
      <c r="A44" s="221"/>
      <c r="B44" s="233"/>
      <c r="C44" s="221"/>
      <c r="D44" s="118"/>
      <c r="E44" s="76"/>
      <c r="F44" s="76"/>
      <c r="G44" s="85"/>
      <c r="H44" s="85"/>
      <c r="I44" s="85"/>
      <c r="J44" s="85"/>
      <c r="K44" s="85"/>
      <c r="L44" s="49"/>
    </row>
    <row r="45" spans="1:12" ht="12.75">
      <c r="A45" s="221"/>
      <c r="B45" s="233"/>
      <c r="C45" s="221"/>
      <c r="D45" s="118"/>
      <c r="E45" s="76"/>
      <c r="F45" s="76"/>
      <c r="G45" s="85"/>
      <c r="H45" s="85"/>
      <c r="I45" s="85"/>
      <c r="J45" s="85"/>
      <c r="K45" s="85"/>
      <c r="L45" s="49"/>
    </row>
    <row r="46" spans="1:12" ht="12.75">
      <c r="A46" s="221"/>
      <c r="B46" s="233"/>
      <c r="C46" s="221"/>
      <c r="D46" s="118"/>
      <c r="E46" s="76"/>
      <c r="F46" s="76"/>
      <c r="G46" s="85"/>
      <c r="H46" s="85"/>
      <c r="I46" s="85"/>
      <c r="J46" s="85"/>
      <c r="K46" s="85"/>
      <c r="L46" s="49"/>
    </row>
    <row r="47" spans="1:12" ht="12.75">
      <c r="A47" s="221"/>
      <c r="B47" s="233"/>
      <c r="C47" s="221"/>
      <c r="D47" s="118"/>
      <c r="E47" s="76"/>
      <c r="F47" s="76"/>
      <c r="G47" s="85"/>
      <c r="H47" s="85"/>
      <c r="I47" s="85"/>
      <c r="J47" s="85"/>
      <c r="K47" s="85"/>
      <c r="L47" s="49"/>
    </row>
    <row r="48" spans="1:12" ht="12.75">
      <c r="A48" s="221"/>
      <c r="B48" s="233"/>
      <c r="C48" s="221"/>
      <c r="D48" s="118"/>
      <c r="E48" s="76"/>
      <c r="F48" s="76"/>
      <c r="G48" s="85"/>
      <c r="H48" s="85"/>
      <c r="I48" s="85"/>
      <c r="J48" s="85"/>
      <c r="K48" s="85"/>
      <c r="L48" s="49"/>
    </row>
    <row r="49" spans="1:12" ht="12.75">
      <c r="A49" s="221"/>
      <c r="B49" s="233"/>
      <c r="C49" s="221"/>
      <c r="D49" s="118"/>
      <c r="E49" s="76"/>
      <c r="F49" s="76"/>
      <c r="G49" s="85"/>
      <c r="H49" s="85"/>
      <c r="I49" s="85"/>
      <c r="J49" s="85"/>
      <c r="K49" s="85"/>
      <c r="L49" s="49"/>
    </row>
    <row r="50" spans="1:13" ht="12.75">
      <c r="A50" s="221"/>
      <c r="B50" s="233"/>
      <c r="C50" s="221"/>
      <c r="D50" s="118"/>
      <c r="E50" s="76"/>
      <c r="F50" s="76"/>
      <c r="G50" s="85"/>
      <c r="H50" s="85"/>
      <c r="I50" s="85"/>
      <c r="J50" s="85"/>
      <c r="K50" s="85"/>
      <c r="L50" s="49"/>
      <c r="M50" s="119"/>
    </row>
    <row r="51" spans="1:13" ht="12.75">
      <c r="A51" s="221"/>
      <c r="B51" s="233"/>
      <c r="C51" s="221"/>
      <c r="D51" s="118"/>
      <c r="E51" s="76"/>
      <c r="F51" s="76"/>
      <c r="G51" s="85"/>
      <c r="H51" s="85"/>
      <c r="I51" s="85"/>
      <c r="J51" s="85"/>
      <c r="K51" s="85"/>
      <c r="L51" s="49"/>
      <c r="M51" s="119"/>
    </row>
    <row r="52" spans="1:13" ht="12.75">
      <c r="A52" s="221"/>
      <c r="B52" s="233"/>
      <c r="C52" s="221"/>
      <c r="D52" s="118"/>
      <c r="E52" s="76"/>
      <c r="F52" s="76"/>
      <c r="G52" s="85"/>
      <c r="H52" s="85"/>
      <c r="I52" s="85"/>
      <c r="J52" s="85"/>
      <c r="K52" s="85"/>
      <c r="L52" s="49"/>
      <c r="M52" s="119"/>
    </row>
    <row r="53" spans="1:13" ht="12.75">
      <c r="A53" s="221"/>
      <c r="B53" s="233"/>
      <c r="C53" s="221"/>
      <c r="D53" s="118"/>
      <c r="E53" s="76"/>
      <c r="F53" s="76"/>
      <c r="G53" s="85"/>
      <c r="H53" s="85"/>
      <c r="I53" s="85"/>
      <c r="J53" s="85"/>
      <c r="K53" s="85"/>
      <c r="L53" s="49"/>
      <c r="M53" s="119"/>
    </row>
    <row r="54" spans="1:13" ht="12.75">
      <c r="A54" s="221"/>
      <c r="B54" s="233"/>
      <c r="C54" s="221"/>
      <c r="D54" s="118"/>
      <c r="E54" s="76"/>
      <c r="F54" s="76"/>
      <c r="G54" s="85"/>
      <c r="H54" s="85"/>
      <c r="I54" s="85"/>
      <c r="J54" s="85"/>
      <c r="K54" s="85"/>
      <c r="L54" s="49"/>
      <c r="M54" s="119"/>
    </row>
    <row r="55" spans="1:13" ht="12.75">
      <c r="A55" s="221"/>
      <c r="B55" s="233"/>
      <c r="C55" s="221"/>
      <c r="D55" s="118"/>
      <c r="E55" s="76"/>
      <c r="F55" s="76"/>
      <c r="G55" s="85"/>
      <c r="H55" s="85"/>
      <c r="I55" s="85"/>
      <c r="J55" s="85"/>
      <c r="K55" s="85"/>
      <c r="L55" s="49"/>
      <c r="M55" s="119"/>
    </row>
    <row r="56" spans="1:13" ht="12.75">
      <c r="A56" s="221"/>
      <c r="B56" s="233"/>
      <c r="C56" s="221"/>
      <c r="D56" s="118"/>
      <c r="E56" s="76"/>
      <c r="F56" s="76"/>
      <c r="G56" s="85"/>
      <c r="H56" s="85"/>
      <c r="I56" s="85"/>
      <c r="J56" s="85"/>
      <c r="K56" s="85"/>
      <c r="L56" s="49"/>
      <c r="M56" s="119"/>
    </row>
    <row r="57" spans="1:13" ht="12.75">
      <c r="A57" s="221"/>
      <c r="B57" s="233"/>
      <c r="C57" s="221"/>
      <c r="D57" s="118"/>
      <c r="E57" s="76"/>
      <c r="F57" s="76"/>
      <c r="G57" s="85"/>
      <c r="H57" s="85"/>
      <c r="I57" s="85"/>
      <c r="J57" s="85"/>
      <c r="K57" s="85"/>
      <c r="L57" s="49"/>
      <c r="M57" s="119"/>
    </row>
    <row r="58" spans="1:13" ht="12.75">
      <c r="A58" s="221"/>
      <c r="B58" s="233"/>
      <c r="C58" s="221"/>
      <c r="D58" s="118"/>
      <c r="E58" s="76"/>
      <c r="F58" s="76"/>
      <c r="G58" s="85"/>
      <c r="H58" s="85"/>
      <c r="I58" s="85"/>
      <c r="J58" s="85"/>
      <c r="K58" s="85"/>
      <c r="L58" s="49"/>
      <c r="M58" s="119"/>
    </row>
    <row r="59" spans="1:13" ht="12.75">
      <c r="A59" s="221"/>
      <c r="B59" s="233"/>
      <c r="C59" s="221"/>
      <c r="D59" s="118"/>
      <c r="E59" s="76"/>
      <c r="F59" s="76"/>
      <c r="G59" s="85"/>
      <c r="H59" s="85"/>
      <c r="I59" s="85"/>
      <c r="J59" s="85"/>
      <c r="K59" s="85"/>
      <c r="L59" s="49"/>
      <c r="M59" s="119"/>
    </row>
    <row r="60" spans="1:13" ht="12.75">
      <c r="A60" s="221"/>
      <c r="B60" s="233"/>
      <c r="C60" s="221"/>
      <c r="D60" s="118"/>
      <c r="E60" s="76"/>
      <c r="F60" s="76"/>
      <c r="G60" s="85"/>
      <c r="H60" s="85"/>
      <c r="I60" s="85"/>
      <c r="J60" s="85"/>
      <c r="K60" s="85"/>
      <c r="L60" s="49"/>
      <c r="M60" s="119"/>
    </row>
    <row r="61" spans="2:14" ht="12.75">
      <c r="B61" s="222"/>
      <c r="C61" s="222"/>
      <c r="D61" s="88"/>
      <c r="E61" s="57"/>
      <c r="F61" s="57"/>
      <c r="G61" s="57"/>
      <c r="H61" s="77"/>
      <c r="I61" s="86"/>
      <c r="J61" s="86"/>
      <c r="K61" s="86"/>
      <c r="L61" s="66"/>
      <c r="N61" s="84"/>
    </row>
    <row r="62" spans="2:14" ht="12.75">
      <c r="B62" s="222"/>
      <c r="C62" s="222"/>
      <c r="D62" s="64"/>
      <c r="E62" s="57"/>
      <c r="F62" s="57"/>
      <c r="G62" s="57"/>
      <c r="H62" s="57"/>
      <c r="I62" s="86"/>
      <c r="J62" s="86"/>
      <c r="K62" s="86"/>
      <c r="L62" s="66"/>
      <c r="M62" s="84"/>
      <c r="N62" s="84"/>
    </row>
    <row r="63" spans="2:14" ht="12.75">
      <c r="B63" s="222"/>
      <c r="C63" s="222"/>
      <c r="D63" s="64"/>
      <c r="E63" s="57"/>
      <c r="F63" s="57"/>
      <c r="G63" s="57"/>
      <c r="H63" s="77"/>
      <c r="I63" s="86"/>
      <c r="J63" s="86"/>
      <c r="K63" s="86"/>
      <c r="L63" s="66"/>
      <c r="M63" s="84"/>
      <c r="N63" s="84"/>
    </row>
    <row r="64" spans="2:13" ht="12.75">
      <c r="B64" s="203"/>
      <c r="C64" s="222"/>
      <c r="D64" s="93"/>
      <c r="E64" s="57"/>
      <c r="F64" s="57"/>
      <c r="G64" s="57"/>
      <c r="H64" s="77"/>
      <c r="I64" s="86"/>
      <c r="J64" s="86"/>
      <c r="K64" s="86"/>
      <c r="L64" s="66"/>
      <c r="M64" s="84"/>
    </row>
    <row r="65" spans="2:13" ht="12.75">
      <c r="B65" s="222"/>
      <c r="C65" s="222"/>
      <c r="G65" s="57"/>
      <c r="H65" s="77"/>
      <c r="I65" s="86"/>
      <c r="J65" s="86"/>
      <c r="K65" s="86"/>
      <c r="L65" s="66"/>
      <c r="M65" s="84"/>
    </row>
    <row r="66" spans="2:13" ht="12.75">
      <c r="B66" s="222"/>
      <c r="C66" s="222"/>
      <c r="D66" s="93"/>
      <c r="E66" s="57"/>
      <c r="F66" s="57"/>
      <c r="G66" s="57"/>
      <c r="H66" s="57"/>
      <c r="I66" s="86"/>
      <c r="J66" s="86"/>
      <c r="K66" s="86"/>
      <c r="L66" s="66"/>
      <c r="M66" s="84"/>
    </row>
    <row r="67" spans="2:13" ht="12.75">
      <c r="B67" s="222"/>
      <c r="C67" s="224"/>
      <c r="G67" s="57"/>
      <c r="H67" s="77"/>
      <c r="I67" s="89"/>
      <c r="J67" s="90"/>
      <c r="K67" s="90"/>
      <c r="L67" s="91"/>
      <c r="M67" s="84"/>
    </row>
    <row r="68" spans="2:13" ht="12.75">
      <c r="B68" s="203"/>
      <c r="C68" s="203"/>
      <c r="D68" s="95"/>
      <c r="E68" s="57"/>
      <c r="F68" s="57"/>
      <c r="G68" s="57"/>
      <c r="H68" s="77"/>
      <c r="I68" s="92"/>
      <c r="J68" s="86"/>
      <c r="K68" s="86"/>
      <c r="L68" s="66"/>
      <c r="M68" s="84"/>
    </row>
    <row r="69" spans="2:13" ht="12.75">
      <c r="B69" s="222"/>
      <c r="C69" s="224"/>
      <c r="D69" s="96"/>
      <c r="E69" s="57"/>
      <c r="F69" s="57"/>
      <c r="G69" s="57"/>
      <c r="H69" s="77"/>
      <c r="I69" s="92"/>
      <c r="J69" s="86"/>
      <c r="K69" s="86"/>
      <c r="L69" s="66"/>
      <c r="M69" s="84"/>
    </row>
    <row r="70" spans="2:13" ht="12.75">
      <c r="B70" s="203"/>
      <c r="C70" s="224"/>
      <c r="D70" s="97"/>
      <c r="E70" s="59"/>
      <c r="F70" s="59"/>
      <c r="G70" s="57"/>
      <c r="H70" s="77"/>
      <c r="I70" s="92"/>
      <c r="J70" s="86"/>
      <c r="K70" s="86"/>
      <c r="L70" s="66"/>
      <c r="M70" s="84"/>
    </row>
    <row r="71" spans="4:12" ht="12.75">
      <c r="D71" s="93"/>
      <c r="E71" s="57"/>
      <c r="F71" s="57"/>
      <c r="L71" s="66"/>
    </row>
    <row r="72" spans="2:12" ht="12.75">
      <c r="B72" s="222"/>
      <c r="C72" s="224"/>
      <c r="D72" s="93"/>
      <c r="E72" s="57"/>
      <c r="F72" s="57"/>
      <c r="G72" s="57"/>
      <c r="H72" s="77"/>
      <c r="I72" s="92"/>
      <c r="J72" s="86"/>
      <c r="K72" s="86"/>
      <c r="L72" s="66"/>
    </row>
    <row r="73" spans="4:12" ht="12.75">
      <c r="D73" s="93"/>
      <c r="E73" s="57"/>
      <c r="F73" s="57"/>
      <c r="L73" s="66"/>
    </row>
    <row r="74" spans="2:12" ht="12.75">
      <c r="B74" s="222"/>
      <c r="C74" s="224"/>
      <c r="D74" s="93"/>
      <c r="E74" s="57"/>
      <c r="F74" s="57"/>
      <c r="G74" s="57"/>
      <c r="H74" s="77"/>
      <c r="I74" s="92"/>
      <c r="J74" s="86"/>
      <c r="K74" s="86"/>
      <c r="L74" s="66"/>
    </row>
    <row r="75" spans="2:13" ht="12.75">
      <c r="B75" s="222"/>
      <c r="C75" s="224"/>
      <c r="D75" s="64"/>
      <c r="E75" s="57"/>
      <c r="F75" s="57"/>
      <c r="G75" s="57"/>
      <c r="H75" s="77"/>
      <c r="I75" s="92"/>
      <c r="J75" s="86"/>
      <c r="K75" s="86"/>
      <c r="L75" s="66"/>
      <c r="M75" s="63"/>
    </row>
    <row r="76" spans="2:13" ht="12.75">
      <c r="B76" s="203"/>
      <c r="C76" s="224"/>
      <c r="D76" s="64"/>
      <c r="E76" s="57"/>
      <c r="F76" s="57"/>
      <c r="G76" s="59"/>
      <c r="H76" s="98"/>
      <c r="I76" s="99"/>
      <c r="J76" s="100"/>
      <c r="K76" s="100"/>
      <c r="L76" s="101"/>
      <c r="M76" s="63"/>
    </row>
    <row r="77" spans="2:13" ht="12.75">
      <c r="B77" s="203"/>
      <c r="C77" s="224"/>
      <c r="D77" s="93"/>
      <c r="E77" s="57"/>
      <c r="F77" s="57"/>
      <c r="G77" s="57"/>
      <c r="H77" s="77"/>
      <c r="I77" s="102"/>
      <c r="J77" s="103"/>
      <c r="K77" s="103"/>
      <c r="L77" s="104"/>
      <c r="M77" s="63"/>
    </row>
    <row r="78" spans="2:12" ht="12.75">
      <c r="B78" s="203"/>
      <c r="C78" s="224"/>
      <c r="D78" s="93"/>
      <c r="E78" s="57"/>
      <c r="F78" s="57"/>
      <c r="G78" s="57"/>
      <c r="H78" s="77"/>
      <c r="I78" s="102"/>
      <c r="J78" s="103"/>
      <c r="K78" s="103"/>
      <c r="L78" s="104"/>
    </row>
    <row r="79" spans="2:13" ht="12.75">
      <c r="B79" s="203"/>
      <c r="C79" s="205"/>
      <c r="D79" s="96"/>
      <c r="E79" s="57"/>
      <c r="F79" s="57"/>
      <c r="G79" s="57"/>
      <c r="H79" s="77"/>
      <c r="I79" s="77"/>
      <c r="J79" s="57"/>
      <c r="K79" s="57"/>
      <c r="L79" s="64"/>
      <c r="M79" s="63"/>
    </row>
    <row r="80" spans="2:13" ht="12.75">
      <c r="B80" s="222"/>
      <c r="C80" s="224"/>
      <c r="D80" s="64"/>
      <c r="E80" s="57"/>
      <c r="F80" s="57"/>
      <c r="G80" s="57"/>
      <c r="H80" s="77"/>
      <c r="I80" s="102"/>
      <c r="J80" s="103"/>
      <c r="K80" s="103"/>
      <c r="L80" s="104"/>
      <c r="M80" s="63"/>
    </row>
    <row r="81" spans="2:13" ht="12.75">
      <c r="B81" s="203"/>
      <c r="C81" s="203"/>
      <c r="D81" s="64"/>
      <c r="E81" s="57"/>
      <c r="F81" s="57"/>
      <c r="G81" s="57"/>
      <c r="H81" s="57"/>
      <c r="I81" s="57"/>
      <c r="J81" s="57"/>
      <c r="K81" s="57"/>
      <c r="L81" s="64"/>
      <c r="M81" s="63"/>
    </row>
    <row r="82" spans="2:13" ht="12.75">
      <c r="B82" s="203"/>
      <c r="C82" s="203"/>
      <c r="D82" s="64"/>
      <c r="E82" s="57"/>
      <c r="F82" s="57"/>
      <c r="G82" s="57"/>
      <c r="H82" s="57"/>
      <c r="I82" s="57"/>
      <c r="J82" s="57"/>
      <c r="K82" s="57"/>
      <c r="L82" s="64"/>
      <c r="M82" s="63"/>
    </row>
    <row r="83" spans="2:13" ht="12.75">
      <c r="B83" s="203"/>
      <c r="C83" s="224"/>
      <c r="G83" s="57"/>
      <c r="H83" s="77"/>
      <c r="I83" s="102"/>
      <c r="J83" s="102"/>
      <c r="K83" s="102"/>
      <c r="L83" s="105"/>
      <c r="M83" s="63"/>
    </row>
    <row r="84" spans="2:13" ht="12.75">
      <c r="B84" s="222"/>
      <c r="C84" s="224"/>
      <c r="D84" s="87"/>
      <c r="E84" s="57"/>
      <c r="F84" s="57"/>
      <c r="G84" s="57"/>
      <c r="H84" s="77"/>
      <c r="I84" s="102"/>
      <c r="J84" s="102"/>
      <c r="K84" s="102"/>
      <c r="L84" s="105"/>
      <c r="M84" s="106"/>
    </row>
    <row r="85" spans="2:13" ht="12.75">
      <c r="B85" s="222"/>
      <c r="C85" s="224"/>
      <c r="D85" s="64"/>
      <c r="E85" s="57"/>
      <c r="F85" s="57"/>
      <c r="G85" s="57"/>
      <c r="H85" s="77"/>
      <c r="I85" s="102"/>
      <c r="J85" s="102"/>
      <c r="K85" s="102"/>
      <c r="L85" s="105"/>
      <c r="M85" s="106"/>
    </row>
    <row r="86" spans="2:13" ht="12.75">
      <c r="B86" s="222"/>
      <c r="C86" s="222"/>
      <c r="D86" s="64"/>
      <c r="E86" s="57"/>
      <c r="F86" s="57"/>
      <c r="G86" s="57"/>
      <c r="H86" s="57"/>
      <c r="I86" s="103"/>
      <c r="J86" s="103"/>
      <c r="K86" s="103"/>
      <c r="L86" s="107"/>
      <c r="M86" s="106"/>
    </row>
    <row r="87" spans="2:13" ht="12.75">
      <c r="B87" s="222"/>
      <c r="C87" s="222"/>
      <c r="D87" s="64"/>
      <c r="E87" s="57"/>
      <c r="F87" s="57"/>
      <c r="G87" s="57"/>
      <c r="H87" s="57"/>
      <c r="I87" s="103"/>
      <c r="J87" s="103"/>
      <c r="K87" s="103"/>
      <c r="L87" s="107"/>
      <c r="M87" s="108"/>
    </row>
    <row r="88" spans="2:13" ht="12.75">
      <c r="B88" s="203"/>
      <c r="C88" s="222"/>
      <c r="D88" s="88"/>
      <c r="E88" s="57"/>
      <c r="F88" s="57"/>
      <c r="G88" s="57"/>
      <c r="H88" s="57"/>
      <c r="I88" s="103"/>
      <c r="J88" s="103"/>
      <c r="K88" s="103"/>
      <c r="L88" s="107"/>
      <c r="M88" s="108"/>
    </row>
    <row r="89" spans="4:13" ht="12.75">
      <c r="D89" s="64"/>
      <c r="E89" s="57"/>
      <c r="F89" s="57"/>
      <c r="M89" s="108"/>
    </row>
    <row r="90" spans="2:13" ht="12.75">
      <c r="B90" s="222"/>
      <c r="C90" s="222"/>
      <c r="D90" s="64"/>
      <c r="E90" s="57"/>
      <c r="F90" s="57"/>
      <c r="G90" s="57"/>
      <c r="H90" s="57"/>
      <c r="I90" s="103"/>
      <c r="J90" s="103"/>
      <c r="K90" s="103"/>
      <c r="L90" s="107"/>
      <c r="M90" s="108"/>
    </row>
    <row r="91" spans="2:13" ht="12.75">
      <c r="B91" s="222"/>
      <c r="C91" s="222"/>
      <c r="D91" s="64"/>
      <c r="E91" s="57"/>
      <c r="F91" s="57"/>
      <c r="G91" s="57"/>
      <c r="H91" s="57"/>
      <c r="I91" s="103"/>
      <c r="J91" s="103"/>
      <c r="K91" s="103"/>
      <c r="L91" s="107"/>
      <c r="M91" s="108"/>
    </row>
    <row r="92" spans="2:13" ht="12.75">
      <c r="B92" s="222"/>
      <c r="C92" s="222"/>
      <c r="D92" s="88"/>
      <c r="E92" s="57"/>
      <c r="F92" s="57"/>
      <c r="G92" s="57"/>
      <c r="H92" s="57"/>
      <c r="I92" s="103"/>
      <c r="J92" s="103"/>
      <c r="K92" s="103"/>
      <c r="L92" s="107"/>
      <c r="M92" s="108"/>
    </row>
    <row r="93" spans="2:13" ht="12.75">
      <c r="B93" s="222"/>
      <c r="C93" s="222"/>
      <c r="D93" s="64"/>
      <c r="E93" s="57"/>
      <c r="F93" s="57"/>
      <c r="G93" s="57"/>
      <c r="H93" s="57"/>
      <c r="I93" s="103"/>
      <c r="J93" s="103"/>
      <c r="K93" s="103"/>
      <c r="L93" s="107"/>
      <c r="M93" s="108"/>
    </row>
    <row r="94" spans="2:13" ht="12.75">
      <c r="B94" s="222"/>
      <c r="C94" s="222"/>
      <c r="G94" s="57"/>
      <c r="H94" s="50"/>
      <c r="I94" s="103"/>
      <c r="J94" s="103"/>
      <c r="K94" s="103"/>
      <c r="L94" s="107"/>
      <c r="M94" s="108"/>
    </row>
    <row r="95" spans="2:13" ht="12.75">
      <c r="B95" s="222"/>
      <c r="C95" s="222"/>
      <c r="G95" s="57"/>
      <c r="H95" s="57"/>
      <c r="I95" s="103"/>
      <c r="J95" s="103"/>
      <c r="K95" s="103"/>
      <c r="L95" s="107"/>
      <c r="M95" s="108"/>
    </row>
    <row r="96" spans="2:13" ht="12.75">
      <c r="B96" s="203"/>
      <c r="C96" s="222"/>
      <c r="G96" s="57"/>
      <c r="H96" s="57"/>
      <c r="I96" s="57"/>
      <c r="J96" s="57"/>
      <c r="K96" s="57"/>
      <c r="L96" s="64"/>
      <c r="M96" s="108"/>
    </row>
    <row r="97" spans="2:13" ht="12.75">
      <c r="B97" s="222"/>
      <c r="C97" s="222"/>
      <c r="G97" s="57"/>
      <c r="H97" s="57"/>
      <c r="I97" s="103"/>
      <c r="J97" s="103"/>
      <c r="K97" s="103"/>
      <c r="L97" s="107"/>
      <c r="M97" s="108"/>
    </row>
    <row r="98" spans="2:13" ht="12.75">
      <c r="B98" s="222"/>
      <c r="C98" s="222"/>
      <c r="G98" s="57"/>
      <c r="H98" s="50"/>
      <c r="I98" s="103"/>
      <c r="J98" s="103"/>
      <c r="K98" s="103"/>
      <c r="L98" s="107"/>
      <c r="M98" s="110"/>
    </row>
    <row r="99" spans="2:13" ht="12.75">
      <c r="B99" s="203"/>
      <c r="C99" s="203"/>
      <c r="G99" s="57"/>
      <c r="H99" s="57"/>
      <c r="I99" s="103"/>
      <c r="J99" s="103"/>
      <c r="K99" s="103"/>
      <c r="L99" s="107"/>
      <c r="M99" s="110"/>
    </row>
    <row r="100" ht="12.75">
      <c r="M100" s="63"/>
    </row>
  </sheetData>
  <mergeCells count="5">
    <mergeCell ref="L1:M1"/>
    <mergeCell ref="B4:K4"/>
    <mergeCell ref="B1:K1"/>
    <mergeCell ref="B3:K3"/>
    <mergeCell ref="B2:K2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orientation="portrait" paperSize="9" scale="89" r:id="rId1"/>
  <headerFooter alignWithMargins="0">
    <oddFooter>&amp;L&amp;F   &amp;D  &amp;T&amp;C&amp;"Arial,Gras"&amp;12Itinéraire définitif au 20/06/05&amp;RLes communes en lettres
majuscules sont des chefs-lieux
de cantons, sous-préfectures
ou préfectures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S77"/>
  <sheetViews>
    <sheetView zoomScaleSheetLayoutView="50" workbookViewId="0" topLeftCell="A1">
      <selection activeCell="F11" sqref="F11"/>
    </sheetView>
  </sheetViews>
  <sheetFormatPr defaultColWidth="11.421875" defaultRowHeight="12.75"/>
  <cols>
    <col min="1" max="1" width="6.7109375" style="223" customWidth="1"/>
    <col min="2" max="3" width="9.28125" style="206" customWidth="1"/>
    <col min="4" max="4" width="31.7109375" style="56" customWidth="1"/>
    <col min="5" max="6" width="6.7109375" style="94" customWidth="1"/>
    <col min="7" max="10" width="7.7109375" style="94" customWidth="1"/>
    <col min="11" max="11" width="7.7109375" style="157" customWidth="1"/>
    <col min="12" max="16384" width="8.57421875" style="56" customWidth="1"/>
  </cols>
  <sheetData>
    <row r="1" spans="1:19" ht="12.75">
      <c r="A1" s="263"/>
      <c r="B1" s="276" t="s">
        <v>0</v>
      </c>
      <c r="C1" s="277"/>
      <c r="D1" s="277"/>
      <c r="E1" s="277"/>
      <c r="F1" s="277"/>
      <c r="G1" s="277"/>
      <c r="H1" s="277"/>
      <c r="I1" s="277"/>
      <c r="J1" s="277"/>
      <c r="K1" s="277"/>
      <c r="L1" s="273" t="s">
        <v>36</v>
      </c>
      <c r="M1" s="273"/>
      <c r="N1" s="53">
        <v>0.041666666666666664</v>
      </c>
      <c r="O1" s="54">
        <v>16</v>
      </c>
      <c r="P1" s="54">
        <v>15</v>
      </c>
      <c r="Q1" s="54">
        <v>14</v>
      </c>
      <c r="R1" s="54">
        <v>13</v>
      </c>
      <c r="S1" s="55">
        <v>12</v>
      </c>
    </row>
    <row r="2" spans="1:19" ht="12.75">
      <c r="A2" s="81"/>
      <c r="B2" s="278" t="s">
        <v>71</v>
      </c>
      <c r="C2" s="279"/>
      <c r="D2" s="279"/>
      <c r="E2" s="279"/>
      <c r="F2" s="279"/>
      <c r="G2" s="279"/>
      <c r="H2" s="279"/>
      <c r="I2" s="279"/>
      <c r="J2" s="279"/>
      <c r="K2" s="279"/>
      <c r="L2" s="58"/>
      <c r="M2" s="52"/>
      <c r="N2" s="58"/>
      <c r="O2" s="58"/>
      <c r="P2" s="50"/>
      <c r="Q2" s="50"/>
      <c r="R2" s="50"/>
      <c r="S2" s="51"/>
    </row>
    <row r="3" spans="1:19" ht="12.75">
      <c r="A3" s="237"/>
      <c r="B3" s="280" t="s">
        <v>133</v>
      </c>
      <c r="C3" s="281"/>
      <c r="D3" s="281"/>
      <c r="E3" s="281"/>
      <c r="F3" s="281"/>
      <c r="G3" s="281"/>
      <c r="H3" s="281"/>
      <c r="I3" s="281"/>
      <c r="J3" s="281"/>
      <c r="K3" s="281"/>
      <c r="L3" s="60" t="s">
        <v>37</v>
      </c>
      <c r="M3" s="52">
        <v>1</v>
      </c>
      <c r="N3" s="58" t="s">
        <v>38</v>
      </c>
      <c r="O3" s="61">
        <f>($N$1/O1)</f>
        <v>0.0026041666666666665</v>
      </c>
      <c r="P3" s="61">
        <f>($N$1/P1)</f>
        <v>0.0027777777777777775</v>
      </c>
      <c r="Q3" s="61">
        <f>($N$1/Q1)</f>
        <v>0.002976190476190476</v>
      </c>
      <c r="R3" s="61">
        <f>($N$1/R1)</f>
        <v>0.003205128205128205</v>
      </c>
      <c r="S3" s="62">
        <f>($N$1/S1)</f>
        <v>0.003472222222222222</v>
      </c>
    </row>
    <row r="4" spans="1:11" ht="12.75">
      <c r="A4" s="236"/>
      <c r="B4" s="282" t="s">
        <v>67</v>
      </c>
      <c r="C4" s="283"/>
      <c r="D4" s="283"/>
      <c r="E4" s="283"/>
      <c r="F4" s="283"/>
      <c r="G4" s="283"/>
      <c r="H4" s="283"/>
      <c r="I4" s="283"/>
      <c r="J4" s="283"/>
      <c r="K4" s="283"/>
    </row>
    <row r="5" spans="1:14" ht="12.75">
      <c r="A5" s="219"/>
      <c r="B5" s="207"/>
      <c r="C5" s="210"/>
      <c r="D5" s="242" t="s">
        <v>604</v>
      </c>
      <c r="E5" s="72"/>
      <c r="F5" s="72"/>
      <c r="G5" s="72"/>
      <c r="H5" s="243">
        <v>188.5</v>
      </c>
      <c r="I5" s="72" t="s">
        <v>1</v>
      </c>
      <c r="J5" s="72"/>
      <c r="K5" s="247"/>
      <c r="L5" s="66">
        <v>0.11458333333333333</v>
      </c>
      <c r="M5" s="66">
        <v>0.11458333333333333</v>
      </c>
      <c r="N5" s="56" t="s">
        <v>43</v>
      </c>
    </row>
    <row r="6" spans="1:14" ht="12.75">
      <c r="A6" s="239"/>
      <c r="B6" s="70" t="s">
        <v>1</v>
      </c>
      <c r="C6" s="69"/>
      <c r="D6" s="68" t="s">
        <v>2</v>
      </c>
      <c r="E6" s="68" t="s">
        <v>40</v>
      </c>
      <c r="F6" s="68" t="s">
        <v>3</v>
      </c>
      <c r="G6" s="284" t="s">
        <v>4</v>
      </c>
      <c r="H6" s="284"/>
      <c r="I6" s="284"/>
      <c r="J6" s="284"/>
      <c r="K6" s="284"/>
      <c r="L6" s="66">
        <v>0.5625</v>
      </c>
      <c r="M6" s="66">
        <v>0.5625</v>
      </c>
      <c r="N6" s="63" t="s">
        <v>44</v>
      </c>
    </row>
    <row r="7" spans="1:13" ht="12.75">
      <c r="A7" s="196" t="s">
        <v>142</v>
      </c>
      <c r="B7" s="195" t="s">
        <v>5</v>
      </c>
      <c r="C7" s="71" t="s">
        <v>6</v>
      </c>
      <c r="D7" s="244"/>
      <c r="E7" s="72" t="s">
        <v>41</v>
      </c>
      <c r="F7" s="72"/>
      <c r="G7" s="72" t="s">
        <v>39</v>
      </c>
      <c r="H7" s="72" t="s">
        <v>28</v>
      </c>
      <c r="I7" s="73" t="s">
        <v>7</v>
      </c>
      <c r="J7" s="73" t="s">
        <v>8</v>
      </c>
      <c r="K7" s="72" t="s">
        <v>9</v>
      </c>
      <c r="L7" s="57"/>
      <c r="M7" s="67"/>
    </row>
    <row r="8" spans="1:13" ht="12.75">
      <c r="A8" s="220"/>
      <c r="B8" s="233"/>
      <c r="C8" s="221"/>
      <c r="D8" s="193" t="s">
        <v>534</v>
      </c>
      <c r="E8" s="76"/>
      <c r="F8" s="68"/>
      <c r="G8" s="68"/>
      <c r="H8" s="74"/>
      <c r="I8" s="83"/>
      <c r="J8" s="83"/>
      <c r="K8" s="74"/>
      <c r="L8" s="77"/>
      <c r="M8" s="67"/>
    </row>
    <row r="9" spans="1:15" ht="12.75">
      <c r="A9" s="221">
        <v>0</v>
      </c>
      <c r="B9" s="233">
        <f>$H$5</f>
        <v>188.5</v>
      </c>
      <c r="C9" s="221">
        <v>0</v>
      </c>
      <c r="D9" s="248" t="s">
        <v>167</v>
      </c>
      <c r="E9" s="76" t="s">
        <v>161</v>
      </c>
      <c r="F9" s="76">
        <v>1000</v>
      </c>
      <c r="G9" s="78">
        <f>$L$5</f>
        <v>0.11458333333333333</v>
      </c>
      <c r="H9" s="78">
        <f>$L$5</f>
        <v>0.11458333333333333</v>
      </c>
      <c r="I9" s="78">
        <f>$L$5</f>
        <v>0.11458333333333333</v>
      </c>
      <c r="J9" s="78">
        <f>$M$5</f>
        <v>0.11458333333333333</v>
      </c>
      <c r="K9" s="78">
        <f>$M$5</f>
        <v>0.11458333333333333</v>
      </c>
      <c r="L9" s="79"/>
      <c r="M9" s="67"/>
      <c r="N9" s="67"/>
      <c r="O9" s="67"/>
    </row>
    <row r="10" spans="1:15" ht="12.75">
      <c r="A10" s="221">
        <v>6</v>
      </c>
      <c r="B10" s="233">
        <f aca="true" t="shared" si="0" ref="B10:B20">B9-A10</f>
        <v>182.5</v>
      </c>
      <c r="C10" s="221">
        <f aca="true" t="shared" si="1" ref="C10:C20">C9+A10</f>
        <v>6</v>
      </c>
      <c r="D10" s="118" t="s">
        <v>166</v>
      </c>
      <c r="E10" s="76" t="s">
        <v>161</v>
      </c>
      <c r="F10" s="76"/>
      <c r="G10" s="85">
        <f>SUM($G$9+$O$3*C10)</f>
        <v>0.13020833333333331</v>
      </c>
      <c r="H10" s="85">
        <f>SUM($H$9+$P$3*C10)</f>
        <v>0.13124999999999998</v>
      </c>
      <c r="I10" s="85">
        <f>SUM($I$9+$Q$3*C10)</f>
        <v>0.1324404761904762</v>
      </c>
      <c r="J10" s="85">
        <f>SUM($J$9+$R$3*C10)</f>
        <v>0.13381410256410256</v>
      </c>
      <c r="K10" s="85">
        <f>SUM($K$9+$S$3*C10)</f>
        <v>0.13541666666666666</v>
      </c>
      <c r="L10" s="79"/>
      <c r="M10" s="67"/>
      <c r="N10" s="67"/>
      <c r="O10" s="67"/>
    </row>
    <row r="11" spans="1:15" ht="12.75">
      <c r="A11" s="221">
        <v>11.5</v>
      </c>
      <c r="B11" s="233">
        <f t="shared" si="0"/>
        <v>171</v>
      </c>
      <c r="C11" s="221">
        <f t="shared" si="1"/>
        <v>17.5</v>
      </c>
      <c r="D11" s="118" t="s">
        <v>178</v>
      </c>
      <c r="E11" s="76" t="s">
        <v>179</v>
      </c>
      <c r="F11" s="76">
        <v>1345</v>
      </c>
      <c r="G11" s="85">
        <f aca="true" t="shared" si="2" ref="G11:G20">SUM($G$9+$O$3*C11)</f>
        <v>0.16015625</v>
      </c>
      <c r="H11" s="85">
        <f aca="true" t="shared" si="3" ref="H11:H20">SUM($H$9+$P$3*C11)</f>
        <v>0.16319444444444442</v>
      </c>
      <c r="I11" s="85">
        <f aca="true" t="shared" si="4" ref="I11:I20">SUM($I$9+$Q$3*C11)</f>
        <v>0.16666666666666666</v>
      </c>
      <c r="J11" s="85">
        <f aca="true" t="shared" si="5" ref="J11:J20">SUM($J$9+$R$3*C11)</f>
        <v>0.17067307692307693</v>
      </c>
      <c r="K11" s="85">
        <f aca="true" t="shared" si="6" ref="K11:K20">SUM($K$9+$S$3*C11)</f>
        <v>0.1753472222222222</v>
      </c>
      <c r="M11" s="67"/>
      <c r="N11" s="67"/>
      <c r="O11" s="67"/>
    </row>
    <row r="12" spans="1:15" ht="12.75">
      <c r="A12" s="221">
        <v>4.5</v>
      </c>
      <c r="B12" s="233">
        <f t="shared" si="0"/>
        <v>166.5</v>
      </c>
      <c r="C12" s="221">
        <f t="shared" si="1"/>
        <v>22</v>
      </c>
      <c r="D12" s="118" t="s">
        <v>643</v>
      </c>
      <c r="E12" s="76" t="s">
        <v>52</v>
      </c>
      <c r="F12" s="76"/>
      <c r="G12" s="85">
        <f t="shared" si="2"/>
        <v>0.171875</v>
      </c>
      <c r="H12" s="85">
        <f t="shared" si="3"/>
        <v>0.17569444444444443</v>
      </c>
      <c r="I12" s="85">
        <f t="shared" si="4"/>
        <v>0.18005952380952378</v>
      </c>
      <c r="J12" s="85">
        <f t="shared" si="5"/>
        <v>0.18509615384615385</v>
      </c>
      <c r="K12" s="85">
        <f t="shared" si="6"/>
        <v>0.1909722222222222</v>
      </c>
      <c r="M12" s="67"/>
      <c r="N12" s="67"/>
      <c r="O12" s="67"/>
    </row>
    <row r="13" spans="1:15" ht="12.75">
      <c r="A13" s="221">
        <v>10.5</v>
      </c>
      <c r="B13" s="233">
        <f t="shared" si="0"/>
        <v>156</v>
      </c>
      <c r="C13" s="221">
        <f t="shared" si="1"/>
        <v>32.5</v>
      </c>
      <c r="D13" s="118" t="s">
        <v>650</v>
      </c>
      <c r="E13" s="76" t="s">
        <v>52</v>
      </c>
      <c r="F13" s="76">
        <v>2040</v>
      </c>
      <c r="G13" s="85">
        <f t="shared" si="2"/>
        <v>0.19921875</v>
      </c>
      <c r="H13" s="85">
        <f t="shared" si="3"/>
        <v>0.2048611111111111</v>
      </c>
      <c r="I13" s="85">
        <f t="shared" si="4"/>
        <v>0.21130952380952378</v>
      </c>
      <c r="J13" s="85">
        <f t="shared" si="5"/>
        <v>0.21875</v>
      </c>
      <c r="K13" s="85">
        <f t="shared" si="6"/>
        <v>0.22743055555555552</v>
      </c>
      <c r="M13" s="67"/>
      <c r="N13" s="67"/>
      <c r="O13" s="67"/>
    </row>
    <row r="14" spans="1:15" ht="12.75">
      <c r="A14" s="221">
        <v>10.5</v>
      </c>
      <c r="B14" s="233">
        <f>B13-A14</f>
        <v>145.5</v>
      </c>
      <c r="C14" s="221">
        <f>C13+A14</f>
        <v>43</v>
      </c>
      <c r="D14" s="118" t="s">
        <v>644</v>
      </c>
      <c r="E14" s="76" t="s">
        <v>179</v>
      </c>
      <c r="F14" s="76"/>
      <c r="G14" s="85">
        <f t="shared" si="2"/>
        <v>0.2265625</v>
      </c>
      <c r="H14" s="85">
        <f t="shared" si="3"/>
        <v>0.23402777777777778</v>
      </c>
      <c r="I14" s="85">
        <f t="shared" si="4"/>
        <v>0.24255952380952378</v>
      </c>
      <c r="J14" s="85">
        <f t="shared" si="5"/>
        <v>0.25240384615384615</v>
      </c>
      <c r="K14" s="85">
        <f t="shared" si="6"/>
        <v>0.2638888888888889</v>
      </c>
      <c r="M14" s="67"/>
      <c r="N14" s="67"/>
      <c r="O14" s="67"/>
    </row>
    <row r="15" spans="1:15" ht="12.75">
      <c r="A15" s="221">
        <v>4.5</v>
      </c>
      <c r="B15" s="233">
        <f t="shared" si="0"/>
        <v>141</v>
      </c>
      <c r="C15" s="221">
        <f t="shared" si="1"/>
        <v>47.5</v>
      </c>
      <c r="D15" s="118" t="s">
        <v>180</v>
      </c>
      <c r="E15" s="76" t="s">
        <v>161</v>
      </c>
      <c r="F15" s="76">
        <v>1345</v>
      </c>
      <c r="G15" s="85">
        <f t="shared" si="2"/>
        <v>0.23828125</v>
      </c>
      <c r="H15" s="85">
        <f t="shared" si="3"/>
        <v>0.24652777777777773</v>
      </c>
      <c r="I15" s="85">
        <f t="shared" si="4"/>
        <v>0.25595238095238093</v>
      </c>
      <c r="J15" s="85">
        <f t="shared" si="5"/>
        <v>0.2668269230769231</v>
      </c>
      <c r="K15" s="85">
        <f t="shared" si="6"/>
        <v>0.2795138888888889</v>
      </c>
      <c r="M15" s="67"/>
      <c r="N15" s="67"/>
      <c r="O15" s="67"/>
    </row>
    <row r="16" spans="1:15" ht="12.75">
      <c r="A16" s="221">
        <v>14.5</v>
      </c>
      <c r="B16" s="233">
        <f t="shared" si="0"/>
        <v>126.5</v>
      </c>
      <c r="C16" s="221">
        <f t="shared" si="1"/>
        <v>62</v>
      </c>
      <c r="D16" s="118" t="s">
        <v>168</v>
      </c>
      <c r="E16" s="76" t="s">
        <v>161</v>
      </c>
      <c r="F16" s="76">
        <v>2360</v>
      </c>
      <c r="G16" s="85">
        <f t="shared" si="2"/>
        <v>0.27604166666666663</v>
      </c>
      <c r="H16" s="85">
        <f t="shared" si="3"/>
        <v>0.28680555555555554</v>
      </c>
      <c r="I16" s="85">
        <f t="shared" si="4"/>
        <v>0.29910714285714285</v>
      </c>
      <c r="J16" s="85">
        <f t="shared" si="5"/>
        <v>0.31330128205128205</v>
      </c>
      <c r="K16" s="85">
        <f t="shared" si="6"/>
        <v>0.3298611111111111</v>
      </c>
      <c r="L16" s="66"/>
      <c r="M16" s="67"/>
      <c r="N16" s="67"/>
      <c r="O16" s="67"/>
    </row>
    <row r="17" spans="1:15" ht="12.75">
      <c r="A17" s="221">
        <v>21.5</v>
      </c>
      <c r="B17" s="233">
        <f t="shared" si="0"/>
        <v>105</v>
      </c>
      <c r="C17" s="221">
        <f t="shared" si="1"/>
        <v>83.5</v>
      </c>
      <c r="D17" s="162" t="s">
        <v>182</v>
      </c>
      <c r="E17" s="76" t="s">
        <v>169</v>
      </c>
      <c r="F17" s="76">
        <v>1024</v>
      </c>
      <c r="G17" s="85">
        <f t="shared" si="2"/>
        <v>0.33203125</v>
      </c>
      <c r="H17" s="85">
        <f t="shared" si="3"/>
        <v>0.34652777777777777</v>
      </c>
      <c r="I17" s="85">
        <f t="shared" si="4"/>
        <v>0.3630952380952381</v>
      </c>
      <c r="J17" s="85">
        <f t="shared" si="5"/>
        <v>0.38221153846153844</v>
      </c>
      <c r="K17" s="85">
        <f t="shared" si="6"/>
        <v>0.40451388888888884</v>
      </c>
      <c r="L17" s="66"/>
      <c r="M17" s="67"/>
      <c r="N17" s="67"/>
      <c r="O17" s="67"/>
    </row>
    <row r="18" spans="1:15" ht="12.75">
      <c r="A18" s="221">
        <v>14.5</v>
      </c>
      <c r="B18" s="233">
        <f t="shared" si="0"/>
        <v>90.5</v>
      </c>
      <c r="C18" s="221">
        <f t="shared" si="1"/>
        <v>98</v>
      </c>
      <c r="D18" s="118" t="s">
        <v>181</v>
      </c>
      <c r="E18" s="76" t="s">
        <v>169</v>
      </c>
      <c r="F18" s="76">
        <v>1495</v>
      </c>
      <c r="G18" s="85">
        <f t="shared" si="2"/>
        <v>0.36979166666666663</v>
      </c>
      <c r="H18" s="85">
        <f t="shared" si="3"/>
        <v>0.3868055555555555</v>
      </c>
      <c r="I18" s="85">
        <f t="shared" si="4"/>
        <v>0.40624999999999994</v>
      </c>
      <c r="J18" s="85">
        <f t="shared" si="5"/>
        <v>0.4286858974358974</v>
      </c>
      <c r="K18" s="85">
        <f t="shared" si="6"/>
        <v>0.45486111111111105</v>
      </c>
      <c r="L18" s="66"/>
      <c r="M18" s="67"/>
      <c r="N18" s="67"/>
      <c r="O18" s="67"/>
    </row>
    <row r="19" spans="1:15" ht="12.75">
      <c r="A19" s="221">
        <v>13.5</v>
      </c>
      <c r="B19" s="233">
        <f t="shared" si="0"/>
        <v>77</v>
      </c>
      <c r="C19" s="221">
        <f t="shared" si="1"/>
        <v>111.5</v>
      </c>
      <c r="D19" s="118" t="s">
        <v>183</v>
      </c>
      <c r="E19" s="76" t="s">
        <v>161</v>
      </c>
      <c r="F19" s="76">
        <v>2058</v>
      </c>
      <c r="G19" s="85">
        <f t="shared" si="2"/>
        <v>0.40494791666666663</v>
      </c>
      <c r="H19" s="85">
        <f t="shared" si="3"/>
        <v>0.4243055555555555</v>
      </c>
      <c r="I19" s="85">
        <f t="shared" si="4"/>
        <v>0.4464285714285714</v>
      </c>
      <c r="J19" s="85">
        <f t="shared" si="5"/>
        <v>0.4719551282051282</v>
      </c>
      <c r="K19" s="85">
        <f t="shared" si="6"/>
        <v>0.501736111111111</v>
      </c>
      <c r="L19" s="66"/>
      <c r="M19" s="67"/>
      <c r="N19" s="67"/>
      <c r="O19" s="67"/>
    </row>
    <row r="20" spans="1:15" ht="12.75">
      <c r="A20" s="221">
        <v>7</v>
      </c>
      <c r="B20" s="233">
        <f t="shared" si="0"/>
        <v>70</v>
      </c>
      <c r="C20" s="221">
        <f t="shared" si="1"/>
        <v>118.5</v>
      </c>
      <c r="D20" s="118" t="s">
        <v>170</v>
      </c>
      <c r="E20" s="76" t="s">
        <v>161</v>
      </c>
      <c r="F20" s="76">
        <v>2646</v>
      </c>
      <c r="G20" s="85">
        <f t="shared" si="2"/>
        <v>0.4231770833333333</v>
      </c>
      <c r="H20" s="85">
        <f t="shared" si="3"/>
        <v>0.4437499999999999</v>
      </c>
      <c r="I20" s="85">
        <f t="shared" si="4"/>
        <v>0.4672619047619047</v>
      </c>
      <c r="J20" s="85">
        <f t="shared" si="5"/>
        <v>0.4943910256410256</v>
      </c>
      <c r="K20" s="85">
        <f t="shared" si="6"/>
        <v>0.5260416666666666</v>
      </c>
      <c r="L20" s="66"/>
      <c r="M20" s="67"/>
      <c r="N20" s="67"/>
      <c r="O20" s="67"/>
    </row>
    <row r="21" spans="1:15" ht="12.75">
      <c r="A21" s="221">
        <v>0</v>
      </c>
      <c r="B21" s="233">
        <f>B20-A21</f>
        <v>70</v>
      </c>
      <c r="C21" s="221">
        <f>C20+A21</f>
        <v>118.5</v>
      </c>
      <c r="D21" s="120" t="s">
        <v>533</v>
      </c>
      <c r="E21" s="76"/>
      <c r="F21" s="76"/>
      <c r="G21" s="85">
        <f>SUM($G$9+$O$3*C21)</f>
        <v>0.4231770833333333</v>
      </c>
      <c r="H21" s="85">
        <f>SUM($H$9+$P$3*C21)</f>
        <v>0.4437499999999999</v>
      </c>
      <c r="I21" s="85">
        <f>SUM($I$9+$Q$3*C21)</f>
        <v>0.4672619047619047</v>
      </c>
      <c r="J21" s="85">
        <f>SUM($J$9+$R$3*C21)</f>
        <v>0.4943910256410256</v>
      </c>
      <c r="K21" s="85">
        <f>SUM($K$9+$S$3*C21)</f>
        <v>0.5260416666666666</v>
      </c>
      <c r="L21" s="66"/>
      <c r="M21" s="67"/>
      <c r="N21" s="67"/>
      <c r="O21" s="67"/>
    </row>
    <row r="22" spans="1:15" ht="12.75">
      <c r="A22" s="221">
        <v>17</v>
      </c>
      <c r="B22" s="233">
        <f>B20-A22</f>
        <v>53</v>
      </c>
      <c r="C22" s="221">
        <f>C20+A22</f>
        <v>135.5</v>
      </c>
      <c r="D22" s="248" t="s">
        <v>171</v>
      </c>
      <c r="E22" s="76" t="s">
        <v>161</v>
      </c>
      <c r="F22" s="76">
        <v>1430</v>
      </c>
      <c r="G22" s="85">
        <f>SUM($G$9+$O$3*C22)</f>
        <v>0.46744791666666663</v>
      </c>
      <c r="H22" s="85">
        <f>SUM($H$9+$P$3*C22)</f>
        <v>0.49097222222222214</v>
      </c>
      <c r="I22" s="85">
        <f>SUM($I$9+$Q$3*C22)</f>
        <v>0.5178571428571428</v>
      </c>
      <c r="J22" s="85">
        <f>SUM($J$9+$R$3*C22)</f>
        <v>0.5488782051282052</v>
      </c>
      <c r="K22" s="85">
        <f>SUM($K$9+$S$3*C22)</f>
        <v>0.5850694444444444</v>
      </c>
      <c r="L22" s="66"/>
      <c r="M22" s="67"/>
      <c r="N22" s="67"/>
      <c r="O22" s="67"/>
    </row>
    <row r="23" spans="1:15" ht="12.75">
      <c r="A23" s="221"/>
      <c r="B23" s="233"/>
      <c r="C23" s="221"/>
      <c r="D23" s="245" t="s">
        <v>61</v>
      </c>
      <c r="E23" s="76"/>
      <c r="F23" s="116"/>
      <c r="G23" s="85"/>
      <c r="H23" s="85"/>
      <c r="I23" s="85"/>
      <c r="J23" s="85"/>
      <c r="K23" s="85"/>
      <c r="L23" s="66"/>
      <c r="M23" s="67"/>
      <c r="N23" s="67"/>
      <c r="O23" s="67"/>
    </row>
    <row r="24" spans="1:13" ht="12.75">
      <c r="A24" s="221">
        <v>0</v>
      </c>
      <c r="B24" s="233">
        <f>B22</f>
        <v>53</v>
      </c>
      <c r="C24" s="221">
        <f>C22</f>
        <v>135.5</v>
      </c>
      <c r="D24" s="248" t="s">
        <v>171</v>
      </c>
      <c r="E24" s="76"/>
      <c r="F24" s="76">
        <v>1430</v>
      </c>
      <c r="G24" s="78">
        <f>$L$6</f>
        <v>0.5625</v>
      </c>
      <c r="H24" s="78">
        <f>$L$6</f>
        <v>0.5625</v>
      </c>
      <c r="I24" s="78">
        <f>$L$6</f>
        <v>0.5625</v>
      </c>
      <c r="J24" s="78">
        <f>$M$6</f>
        <v>0.5625</v>
      </c>
      <c r="K24" s="78">
        <f>$M$6</f>
        <v>0.5625</v>
      </c>
      <c r="L24" s="109">
        <f>A24</f>
        <v>0</v>
      </c>
      <c r="M24" s="67"/>
    </row>
    <row r="25" spans="1:13" ht="12.75">
      <c r="A25" s="221">
        <v>5</v>
      </c>
      <c r="B25" s="233">
        <f>B24-A25</f>
        <v>48</v>
      </c>
      <c r="C25" s="221">
        <f>C24+A25</f>
        <v>140.5</v>
      </c>
      <c r="D25" s="118" t="s">
        <v>172</v>
      </c>
      <c r="E25" s="76" t="s">
        <v>161</v>
      </c>
      <c r="F25" s="76">
        <v>1566</v>
      </c>
      <c r="G25" s="85">
        <f>SUM($H$24+$O$3*L25)</f>
        <v>0.5755208333333334</v>
      </c>
      <c r="H25" s="85">
        <f>SUM($H$24+$P$3*L25)</f>
        <v>0.5763888888888888</v>
      </c>
      <c r="I25" s="85">
        <f>SUM($I$24+$Q$3*L25)</f>
        <v>0.5773809523809523</v>
      </c>
      <c r="J25" s="85">
        <f>SUM($J$24+$R$3*L25)</f>
        <v>0.578525641025641</v>
      </c>
      <c r="K25" s="85">
        <f>SUM($K$24+$S$3*L25)</f>
        <v>0.5798611111111112</v>
      </c>
      <c r="L25" s="109">
        <f>L24+A25</f>
        <v>5</v>
      </c>
      <c r="M25" s="67"/>
    </row>
    <row r="26" spans="1:13" ht="12.75">
      <c r="A26" s="221">
        <v>12</v>
      </c>
      <c r="B26" s="233">
        <f>B25-A26</f>
        <v>36</v>
      </c>
      <c r="C26" s="221">
        <f>C25+A26</f>
        <v>152.5</v>
      </c>
      <c r="D26" s="118" t="s">
        <v>184</v>
      </c>
      <c r="E26" s="76" t="s">
        <v>173</v>
      </c>
      <c r="F26" s="76">
        <v>711</v>
      </c>
      <c r="G26" s="85">
        <f>SUM($H$24+$O$3*L26)</f>
        <v>0.6067708333333334</v>
      </c>
      <c r="H26" s="85">
        <f>SUM($H$24+$P$3*L26)</f>
        <v>0.6097222222222222</v>
      </c>
      <c r="I26" s="85">
        <f>SUM($I$24+$Q$3*L26)</f>
        <v>0.6130952380952381</v>
      </c>
      <c r="J26" s="85">
        <f>SUM($J$24+$R$3*L26)</f>
        <v>0.6169871794871795</v>
      </c>
      <c r="K26" s="85">
        <f>SUM($K$24+$S$3*L26)</f>
        <v>0.6215277777777778</v>
      </c>
      <c r="L26" s="109">
        <f>L25+A26</f>
        <v>17</v>
      </c>
      <c r="M26" s="67"/>
    </row>
    <row r="27" spans="1:13" ht="12.75">
      <c r="A27" s="221">
        <v>17</v>
      </c>
      <c r="B27" s="233">
        <f>B26-A27</f>
        <v>19</v>
      </c>
      <c r="C27" s="221">
        <f>C26+A27</f>
        <v>169.5</v>
      </c>
      <c r="D27" s="118" t="s">
        <v>185</v>
      </c>
      <c r="E27" s="76" t="s">
        <v>174</v>
      </c>
      <c r="F27" s="76">
        <v>1067</v>
      </c>
      <c r="G27" s="85">
        <f>SUM($H$24+$O$3*L27)</f>
        <v>0.6510416666666666</v>
      </c>
      <c r="H27" s="85">
        <f>SUM($H$24+$P$3*L27)</f>
        <v>0.6569444444444444</v>
      </c>
      <c r="I27" s="85">
        <f>SUM($I$24+$Q$3*L27)</f>
        <v>0.6636904761904762</v>
      </c>
      <c r="J27" s="85">
        <f>SUM($J$24+$R$3*L27)</f>
        <v>0.671474358974359</v>
      </c>
      <c r="K27" s="85">
        <f>SUM($K$24+$S$3*L27)</f>
        <v>0.6805555555555556</v>
      </c>
      <c r="L27" s="109">
        <f>L26+A27</f>
        <v>34</v>
      </c>
      <c r="M27" s="67"/>
    </row>
    <row r="28" spans="1:13" ht="12.75">
      <c r="A28" s="221">
        <v>9</v>
      </c>
      <c r="B28" s="233">
        <f>B27-A28</f>
        <v>10</v>
      </c>
      <c r="C28" s="221">
        <f>C27+A28</f>
        <v>178.5</v>
      </c>
      <c r="D28" s="162" t="s">
        <v>176</v>
      </c>
      <c r="E28" s="76" t="s">
        <v>175</v>
      </c>
      <c r="F28" s="76">
        <v>1489</v>
      </c>
      <c r="G28" s="85">
        <f>SUM($H$24+$O$3*L28)</f>
        <v>0.6744791666666666</v>
      </c>
      <c r="H28" s="85">
        <f>SUM($H$24+$P$3*L28)</f>
        <v>0.6819444444444445</v>
      </c>
      <c r="I28" s="85">
        <f>SUM($I$24+$Q$3*L28)</f>
        <v>0.6904761904761905</v>
      </c>
      <c r="J28" s="85">
        <f>SUM($J$24+$R$3*L28)</f>
        <v>0.7003205128205128</v>
      </c>
      <c r="K28" s="85">
        <f>SUM($K$24+$S$3*L28)</f>
        <v>0.7118055555555556</v>
      </c>
      <c r="L28" s="109">
        <f>L27+A28</f>
        <v>43</v>
      </c>
      <c r="M28" s="67"/>
    </row>
    <row r="29" spans="1:13" ht="12.75">
      <c r="A29" s="221">
        <v>10</v>
      </c>
      <c r="B29" s="233">
        <f>B28-A29</f>
        <v>0</v>
      </c>
      <c r="C29" s="221">
        <f>C28+A29</f>
        <v>188.5</v>
      </c>
      <c r="D29" s="248" t="s">
        <v>177</v>
      </c>
      <c r="E29" s="76"/>
      <c r="F29" s="76">
        <v>1292</v>
      </c>
      <c r="G29" s="85">
        <f>SUM($H$24+$O$3*L29)</f>
        <v>0.7005208333333333</v>
      </c>
      <c r="H29" s="85">
        <f>SUM($H$24+$P$3*L29)</f>
        <v>0.7097222222222221</v>
      </c>
      <c r="I29" s="85">
        <f>SUM($I$24+$Q$3*L29)</f>
        <v>0.7202380952380952</v>
      </c>
      <c r="J29" s="85">
        <f>SUM($J$24+$R$3*L29)</f>
        <v>0.7323717948717949</v>
      </c>
      <c r="K29" s="85">
        <f>SUM($K$24+$S$3*L29)</f>
        <v>0.7465277777777778</v>
      </c>
      <c r="L29" s="109">
        <f>L28+A29</f>
        <v>53</v>
      </c>
      <c r="M29" s="67"/>
    </row>
    <row r="30" spans="1:13" ht="12.75">
      <c r="A30" s="221"/>
      <c r="B30" s="233"/>
      <c r="C30" s="221"/>
      <c r="D30" s="118"/>
      <c r="E30" s="76"/>
      <c r="F30" s="76"/>
      <c r="G30" s="85"/>
      <c r="H30" s="85"/>
      <c r="I30" s="85"/>
      <c r="J30" s="85"/>
      <c r="K30" s="85"/>
      <c r="L30" s="109"/>
      <c r="M30" s="67"/>
    </row>
    <row r="31" spans="1:13" ht="12.75">
      <c r="A31" s="221"/>
      <c r="B31" s="233"/>
      <c r="C31" s="221"/>
      <c r="D31" s="118"/>
      <c r="E31" s="76"/>
      <c r="F31" s="76"/>
      <c r="G31" s="85"/>
      <c r="H31" s="85"/>
      <c r="I31" s="85"/>
      <c r="J31" s="85"/>
      <c r="K31" s="85"/>
      <c r="L31" s="109"/>
      <c r="M31" s="67"/>
    </row>
    <row r="32" spans="1:13" ht="12.75">
      <c r="A32" s="221"/>
      <c r="B32" s="233"/>
      <c r="C32" s="221"/>
      <c r="D32" s="118"/>
      <c r="E32" s="76"/>
      <c r="F32" s="76"/>
      <c r="G32" s="85"/>
      <c r="H32" s="85"/>
      <c r="I32" s="85"/>
      <c r="J32" s="85"/>
      <c r="K32" s="85"/>
      <c r="L32" s="109"/>
      <c r="M32" s="67"/>
    </row>
    <row r="33" spans="1:13" ht="12.75">
      <c r="A33" s="221"/>
      <c r="B33" s="233"/>
      <c r="C33" s="221"/>
      <c r="D33" s="118"/>
      <c r="E33" s="76"/>
      <c r="F33" s="76"/>
      <c r="G33" s="85"/>
      <c r="H33" s="85"/>
      <c r="I33" s="85"/>
      <c r="J33" s="85"/>
      <c r="K33" s="85"/>
      <c r="L33" s="109"/>
      <c r="M33" s="67"/>
    </row>
    <row r="34" spans="1:13" ht="12.75">
      <c r="A34" s="221"/>
      <c r="B34" s="233"/>
      <c r="C34" s="221"/>
      <c r="D34" s="118"/>
      <c r="E34" s="76"/>
      <c r="F34" s="76"/>
      <c r="G34" s="85"/>
      <c r="H34" s="85"/>
      <c r="I34" s="85"/>
      <c r="J34" s="85"/>
      <c r="K34" s="85"/>
      <c r="L34" s="109"/>
      <c r="M34" s="67"/>
    </row>
    <row r="35" spans="1:13" ht="12.75">
      <c r="A35" s="221"/>
      <c r="B35" s="233"/>
      <c r="C35" s="221"/>
      <c r="D35" s="118"/>
      <c r="E35" s="76"/>
      <c r="F35" s="76"/>
      <c r="G35" s="85"/>
      <c r="H35" s="85"/>
      <c r="I35" s="85"/>
      <c r="J35" s="85"/>
      <c r="K35" s="85"/>
      <c r="L35" s="109"/>
      <c r="M35" s="67"/>
    </row>
    <row r="36" spans="1:13" ht="12.75">
      <c r="A36" s="221"/>
      <c r="B36" s="233"/>
      <c r="C36" s="221"/>
      <c r="D36" s="118"/>
      <c r="E36" s="76"/>
      <c r="F36" s="76"/>
      <c r="G36" s="85"/>
      <c r="H36" s="85"/>
      <c r="I36" s="85"/>
      <c r="J36" s="85"/>
      <c r="K36" s="85"/>
      <c r="L36" s="109"/>
      <c r="M36" s="67"/>
    </row>
    <row r="37" spans="1:13" ht="12.75">
      <c r="A37" s="221"/>
      <c r="B37" s="233"/>
      <c r="C37" s="221"/>
      <c r="D37" s="118"/>
      <c r="E37" s="76"/>
      <c r="F37" s="76"/>
      <c r="G37" s="85"/>
      <c r="H37" s="85"/>
      <c r="I37" s="85"/>
      <c r="J37" s="85"/>
      <c r="K37" s="85"/>
      <c r="L37" s="109"/>
      <c r="M37" s="67"/>
    </row>
    <row r="38" spans="1:13" ht="12.75">
      <c r="A38" s="221"/>
      <c r="B38" s="233"/>
      <c r="C38" s="221"/>
      <c r="D38" s="118"/>
      <c r="E38" s="76"/>
      <c r="F38" s="76"/>
      <c r="G38" s="85"/>
      <c r="H38" s="85"/>
      <c r="I38" s="85"/>
      <c r="J38" s="85"/>
      <c r="K38" s="85"/>
      <c r="L38" s="109"/>
      <c r="M38" s="67"/>
    </row>
    <row r="39" spans="1:13" ht="12.75">
      <c r="A39" s="221"/>
      <c r="B39" s="233"/>
      <c r="C39" s="221"/>
      <c r="D39" s="118"/>
      <c r="E39" s="76"/>
      <c r="F39" s="76"/>
      <c r="G39" s="85"/>
      <c r="H39" s="85"/>
      <c r="I39" s="85"/>
      <c r="J39" s="85"/>
      <c r="K39" s="85"/>
      <c r="L39" s="109"/>
      <c r="M39" s="67"/>
    </row>
    <row r="40" spans="1:13" ht="12.75">
      <c r="A40" s="221"/>
      <c r="B40" s="233"/>
      <c r="C40" s="221"/>
      <c r="D40" s="118"/>
      <c r="E40" s="76"/>
      <c r="F40" s="76"/>
      <c r="G40" s="85"/>
      <c r="H40" s="85"/>
      <c r="I40" s="85"/>
      <c r="J40" s="85"/>
      <c r="K40" s="85"/>
      <c r="L40" s="109"/>
      <c r="M40" s="67"/>
    </row>
    <row r="41" spans="1:13" ht="12.75">
      <c r="A41" s="221"/>
      <c r="B41" s="233"/>
      <c r="C41" s="221"/>
      <c r="D41" s="118"/>
      <c r="E41" s="76"/>
      <c r="F41" s="76"/>
      <c r="G41" s="85"/>
      <c r="H41" s="85"/>
      <c r="I41" s="85"/>
      <c r="J41" s="85"/>
      <c r="K41" s="85"/>
      <c r="L41" s="109"/>
      <c r="M41" s="67"/>
    </row>
    <row r="42" spans="1:13" ht="12.75">
      <c r="A42" s="221"/>
      <c r="B42" s="233"/>
      <c r="C42" s="221"/>
      <c r="D42" s="118"/>
      <c r="E42" s="76"/>
      <c r="F42" s="76"/>
      <c r="G42" s="85"/>
      <c r="H42" s="85"/>
      <c r="I42" s="85"/>
      <c r="J42" s="85"/>
      <c r="K42" s="85"/>
      <c r="L42" s="109"/>
      <c r="M42" s="67"/>
    </row>
    <row r="43" spans="1:13" ht="12.75">
      <c r="A43" s="221"/>
      <c r="B43" s="233"/>
      <c r="C43" s="221"/>
      <c r="D43" s="118"/>
      <c r="E43" s="76"/>
      <c r="F43" s="76"/>
      <c r="G43" s="85"/>
      <c r="H43" s="85"/>
      <c r="I43" s="85"/>
      <c r="J43" s="85"/>
      <c r="K43" s="85"/>
      <c r="L43" s="109"/>
      <c r="M43" s="67"/>
    </row>
    <row r="44" spans="1:13" ht="12.75">
      <c r="A44" s="221"/>
      <c r="B44" s="233"/>
      <c r="C44" s="221"/>
      <c r="D44" s="118"/>
      <c r="E44" s="76"/>
      <c r="F44" s="76"/>
      <c r="G44" s="85"/>
      <c r="H44" s="85"/>
      <c r="I44" s="85"/>
      <c r="J44" s="85"/>
      <c r="K44" s="85"/>
      <c r="L44" s="109"/>
      <c r="M44" s="67"/>
    </row>
    <row r="45" spans="1:13" ht="12.75">
      <c r="A45" s="221"/>
      <c r="B45" s="233"/>
      <c r="C45" s="221"/>
      <c r="D45" s="118"/>
      <c r="E45" s="76"/>
      <c r="F45" s="76"/>
      <c r="G45" s="85"/>
      <c r="H45" s="85"/>
      <c r="I45" s="85"/>
      <c r="J45" s="85"/>
      <c r="K45" s="85"/>
      <c r="L45" s="109"/>
      <c r="M45" s="119"/>
    </row>
    <row r="46" spans="1:13" ht="12.75">
      <c r="A46" s="221"/>
      <c r="B46" s="233"/>
      <c r="C46" s="221"/>
      <c r="D46" s="192"/>
      <c r="E46" s="76"/>
      <c r="F46" s="76"/>
      <c r="G46" s="85"/>
      <c r="H46" s="85"/>
      <c r="I46" s="85"/>
      <c r="J46" s="85"/>
      <c r="K46" s="85"/>
      <c r="L46" s="109"/>
      <c r="M46" s="67"/>
    </row>
    <row r="47" spans="1:13" ht="12.75">
      <c r="A47" s="221"/>
      <c r="B47" s="233"/>
      <c r="C47" s="221"/>
      <c r="D47" s="248"/>
      <c r="E47" s="76"/>
      <c r="F47" s="76"/>
      <c r="G47" s="85"/>
      <c r="H47" s="85"/>
      <c r="I47" s="85"/>
      <c r="J47" s="85"/>
      <c r="K47" s="85"/>
      <c r="L47" s="109"/>
      <c r="M47" s="67"/>
    </row>
    <row r="48" spans="1:13" ht="12.75">
      <c r="A48" s="221"/>
      <c r="B48" s="233"/>
      <c r="C48" s="221"/>
      <c r="D48" s="120"/>
      <c r="E48" s="76"/>
      <c r="F48" s="76"/>
      <c r="G48" s="85"/>
      <c r="H48" s="85"/>
      <c r="I48" s="85"/>
      <c r="J48" s="85"/>
      <c r="K48" s="85"/>
      <c r="L48" s="109"/>
      <c r="M48" s="67"/>
    </row>
    <row r="49" spans="1:13" ht="12.75">
      <c r="A49" s="221"/>
      <c r="B49" s="233"/>
      <c r="C49" s="221"/>
      <c r="D49" s="248"/>
      <c r="E49" s="76"/>
      <c r="F49" s="76"/>
      <c r="G49" s="85"/>
      <c r="H49" s="85"/>
      <c r="I49" s="85"/>
      <c r="J49" s="85"/>
      <c r="K49" s="85"/>
      <c r="L49" s="109"/>
      <c r="M49" s="67"/>
    </row>
    <row r="50" spans="1:13" ht="12.75">
      <c r="A50" s="221"/>
      <c r="B50" s="233"/>
      <c r="C50" s="221"/>
      <c r="D50" s="118"/>
      <c r="E50" s="76"/>
      <c r="F50" s="76"/>
      <c r="G50" s="85"/>
      <c r="H50" s="85"/>
      <c r="I50" s="85"/>
      <c r="J50" s="85"/>
      <c r="K50" s="85"/>
      <c r="L50" s="109"/>
      <c r="M50" s="67"/>
    </row>
    <row r="51" spans="1:13" ht="12.75">
      <c r="A51" s="221"/>
      <c r="B51" s="233"/>
      <c r="C51" s="221"/>
      <c r="D51" s="118"/>
      <c r="E51" s="76"/>
      <c r="F51" s="76"/>
      <c r="G51" s="85"/>
      <c r="H51" s="85"/>
      <c r="I51" s="85"/>
      <c r="J51" s="85"/>
      <c r="K51" s="85"/>
      <c r="L51" s="109"/>
      <c r="M51" s="67"/>
    </row>
    <row r="52" spans="1:13" ht="12.75">
      <c r="A52" s="221"/>
      <c r="B52" s="233"/>
      <c r="C52" s="221"/>
      <c r="D52" s="118"/>
      <c r="E52" s="76"/>
      <c r="F52" s="76"/>
      <c r="G52" s="85"/>
      <c r="H52" s="85"/>
      <c r="I52" s="85"/>
      <c r="J52" s="85"/>
      <c r="K52" s="85"/>
      <c r="L52" s="109"/>
      <c r="M52" s="67"/>
    </row>
    <row r="53" spans="1:13" ht="12.75">
      <c r="A53" s="221"/>
      <c r="B53" s="233"/>
      <c r="C53" s="221"/>
      <c r="D53" s="118"/>
      <c r="E53" s="76"/>
      <c r="F53" s="76"/>
      <c r="G53" s="85"/>
      <c r="H53" s="85"/>
      <c r="I53" s="85"/>
      <c r="J53" s="85"/>
      <c r="K53" s="85"/>
      <c r="L53" s="109"/>
      <c r="M53" s="67"/>
    </row>
    <row r="54" spans="1:13" ht="12.75">
      <c r="A54" s="221"/>
      <c r="B54" s="233"/>
      <c r="C54" s="221"/>
      <c r="D54" s="118"/>
      <c r="E54" s="76"/>
      <c r="F54" s="76"/>
      <c r="G54" s="85"/>
      <c r="H54" s="85"/>
      <c r="I54" s="85"/>
      <c r="J54" s="85"/>
      <c r="K54" s="85"/>
      <c r="L54" s="109"/>
      <c r="M54" s="67"/>
    </row>
    <row r="55" spans="1:13" ht="12.75">
      <c r="A55" s="221"/>
      <c r="B55" s="233"/>
      <c r="C55" s="221"/>
      <c r="D55" s="118"/>
      <c r="E55" s="76"/>
      <c r="F55" s="76"/>
      <c r="G55" s="85"/>
      <c r="H55" s="85"/>
      <c r="I55" s="85"/>
      <c r="J55" s="85"/>
      <c r="K55" s="85"/>
      <c r="L55" s="109"/>
      <c r="M55" s="67"/>
    </row>
    <row r="56" spans="1:13" ht="12.75">
      <c r="A56" s="221"/>
      <c r="B56" s="233"/>
      <c r="C56" s="221"/>
      <c r="D56" s="118"/>
      <c r="E56" s="76"/>
      <c r="F56" s="76"/>
      <c r="G56" s="85"/>
      <c r="H56" s="85"/>
      <c r="I56" s="85"/>
      <c r="J56" s="85"/>
      <c r="K56" s="85"/>
      <c r="L56" s="109"/>
      <c r="M56" s="67"/>
    </row>
    <row r="57" spans="1:13" ht="12.75">
      <c r="A57" s="221"/>
      <c r="B57" s="233"/>
      <c r="C57" s="221"/>
      <c r="D57" s="118"/>
      <c r="E57" s="76"/>
      <c r="F57" s="76"/>
      <c r="G57" s="85"/>
      <c r="H57" s="85"/>
      <c r="I57" s="85"/>
      <c r="J57" s="85"/>
      <c r="K57" s="85"/>
      <c r="L57" s="109"/>
      <c r="M57" s="67"/>
    </row>
    <row r="58" spans="1:13" ht="12.75">
      <c r="A58" s="221"/>
      <c r="B58" s="233"/>
      <c r="C58" s="221"/>
      <c r="D58" s="118"/>
      <c r="E58" s="76"/>
      <c r="F58" s="76"/>
      <c r="G58" s="85"/>
      <c r="H58" s="85"/>
      <c r="I58" s="85"/>
      <c r="J58" s="85"/>
      <c r="K58" s="85"/>
      <c r="L58" s="109"/>
      <c r="M58" s="67"/>
    </row>
    <row r="59" spans="1:13" ht="12.75">
      <c r="A59" s="221"/>
      <c r="B59" s="233"/>
      <c r="C59" s="221"/>
      <c r="D59" s="118"/>
      <c r="E59" s="76"/>
      <c r="F59" s="76"/>
      <c r="G59" s="85"/>
      <c r="H59" s="85"/>
      <c r="I59" s="85"/>
      <c r="J59" s="85"/>
      <c r="K59" s="85"/>
      <c r="L59" s="109"/>
      <c r="M59" s="67"/>
    </row>
    <row r="60" spans="1:13" ht="12.75">
      <c r="A60" s="221"/>
      <c r="B60" s="233"/>
      <c r="C60" s="221"/>
      <c r="D60" s="118"/>
      <c r="E60" s="76"/>
      <c r="F60" s="76"/>
      <c r="G60" s="85"/>
      <c r="H60" s="85"/>
      <c r="I60" s="85"/>
      <c r="J60" s="85"/>
      <c r="K60" s="85"/>
      <c r="L60" s="109"/>
      <c r="M60" s="67"/>
    </row>
    <row r="61" spans="2:14" ht="12.75">
      <c r="B61" s="203"/>
      <c r="C61" s="224"/>
      <c r="D61" s="93"/>
      <c r="E61" s="57"/>
      <c r="F61" s="57"/>
      <c r="G61" s="57"/>
      <c r="H61" s="77"/>
      <c r="I61" s="86"/>
      <c r="J61" s="86"/>
      <c r="K61" s="86"/>
      <c r="L61" s="66"/>
      <c r="M61" s="84"/>
      <c r="N61" s="84"/>
    </row>
    <row r="62" spans="2:12" ht="12.75">
      <c r="B62" s="203"/>
      <c r="C62" s="224"/>
      <c r="D62" s="93"/>
      <c r="E62" s="57"/>
      <c r="F62" s="57"/>
      <c r="G62" s="57"/>
      <c r="H62" s="102"/>
      <c r="I62" s="102"/>
      <c r="J62" s="102"/>
      <c r="K62" s="121"/>
      <c r="L62" s="64"/>
    </row>
    <row r="63" spans="2:12" ht="12.75">
      <c r="B63" s="224"/>
      <c r="C63" s="224"/>
      <c r="D63" s="93"/>
      <c r="E63" s="57"/>
      <c r="F63" s="57"/>
      <c r="G63" s="57"/>
      <c r="H63" s="102"/>
      <c r="I63" s="102"/>
      <c r="J63" s="102"/>
      <c r="K63" s="121"/>
      <c r="L63" s="64"/>
    </row>
    <row r="64" spans="2:12" ht="12.75">
      <c r="B64" s="203"/>
      <c r="C64" s="222"/>
      <c r="D64" s="64"/>
      <c r="E64" s="57"/>
      <c r="F64" s="57"/>
      <c r="G64" s="57"/>
      <c r="H64" s="103"/>
      <c r="I64" s="103"/>
      <c r="J64" s="103"/>
      <c r="K64" s="121"/>
      <c r="L64" s="64"/>
    </row>
    <row r="65" spans="2:12" ht="12.75">
      <c r="B65" s="203"/>
      <c r="C65" s="222"/>
      <c r="D65" s="64"/>
      <c r="E65" s="57"/>
      <c r="F65" s="57"/>
      <c r="G65" s="57"/>
      <c r="H65" s="103"/>
      <c r="I65" s="103"/>
      <c r="J65" s="103"/>
      <c r="K65" s="121"/>
      <c r="L65" s="64"/>
    </row>
    <row r="66" spans="2:11" ht="12.75">
      <c r="B66" s="203"/>
      <c r="C66" s="222"/>
      <c r="D66" s="64"/>
      <c r="E66" s="57"/>
      <c r="F66" s="57"/>
      <c r="G66" s="57"/>
      <c r="H66" s="103"/>
      <c r="I66" s="103"/>
      <c r="J66" s="103"/>
      <c r="K66" s="121"/>
    </row>
    <row r="67" spans="2:11" ht="12.75">
      <c r="B67" s="203"/>
      <c r="C67" s="203"/>
      <c r="D67" s="64"/>
      <c r="E67" s="57"/>
      <c r="F67" s="57"/>
      <c r="G67" s="57"/>
      <c r="H67" s="57"/>
      <c r="I67" s="57"/>
      <c r="J67" s="57"/>
      <c r="K67" s="121"/>
    </row>
    <row r="68" spans="2:11" ht="12.75">
      <c r="B68" s="222"/>
      <c r="C68" s="222"/>
      <c r="D68" s="87"/>
      <c r="E68" s="57"/>
      <c r="F68" s="57"/>
      <c r="G68" s="57"/>
      <c r="H68" s="103"/>
      <c r="I68" s="103"/>
      <c r="J68" s="103"/>
      <c r="K68" s="121"/>
    </row>
    <row r="69" spans="3:10" ht="12.75">
      <c r="C69" s="222"/>
      <c r="D69" s="64"/>
      <c r="E69" s="57"/>
      <c r="F69" s="57"/>
      <c r="G69" s="57"/>
      <c r="H69" s="103"/>
      <c r="I69" s="103"/>
      <c r="J69" s="103"/>
    </row>
    <row r="70" spans="2:10" ht="12.75">
      <c r="B70" s="222"/>
      <c r="C70" s="222"/>
      <c r="D70" s="64"/>
      <c r="E70" s="57"/>
      <c r="F70" s="57"/>
      <c r="G70" s="57"/>
      <c r="H70" s="103"/>
      <c r="I70" s="103"/>
      <c r="J70" s="103"/>
    </row>
    <row r="71" spans="2:10" ht="12.75">
      <c r="B71" s="222"/>
      <c r="C71" s="222"/>
      <c r="D71" s="64"/>
      <c r="E71" s="57"/>
      <c r="F71" s="57"/>
      <c r="G71" s="57"/>
      <c r="H71" s="103"/>
      <c r="I71" s="103"/>
      <c r="J71" s="103"/>
    </row>
    <row r="72" spans="2:10" ht="12.75">
      <c r="B72" s="222"/>
      <c r="C72" s="222"/>
      <c r="D72" s="88"/>
      <c r="E72" s="57"/>
      <c r="F72" s="50"/>
      <c r="G72" s="50"/>
      <c r="H72" s="103"/>
      <c r="I72" s="103"/>
      <c r="J72" s="103"/>
    </row>
    <row r="73" spans="2:10" ht="12.75">
      <c r="B73" s="222"/>
      <c r="C73" s="222"/>
      <c r="D73" s="64"/>
      <c r="E73" s="57"/>
      <c r="F73" s="57"/>
      <c r="G73" s="57"/>
      <c r="H73" s="103"/>
      <c r="I73" s="103"/>
      <c r="J73" s="103"/>
    </row>
    <row r="74" spans="2:10" ht="12.75">
      <c r="B74" s="203"/>
      <c r="C74" s="222"/>
      <c r="D74" s="64"/>
      <c r="E74" s="57"/>
      <c r="F74" s="57"/>
      <c r="G74" s="57"/>
      <c r="H74" s="57"/>
      <c r="I74" s="57"/>
      <c r="J74" s="57"/>
    </row>
    <row r="75" spans="2:11" ht="12.75">
      <c r="B75" s="222"/>
      <c r="C75" s="222"/>
      <c r="D75" s="64"/>
      <c r="E75" s="57"/>
      <c r="F75" s="57"/>
      <c r="G75" s="57"/>
      <c r="H75" s="103"/>
      <c r="I75" s="103"/>
      <c r="J75" s="103"/>
      <c r="K75" s="121"/>
    </row>
    <row r="76" spans="2:11" ht="12.75">
      <c r="B76" s="222"/>
      <c r="C76" s="222"/>
      <c r="D76" s="88"/>
      <c r="E76" s="57"/>
      <c r="F76" s="50"/>
      <c r="G76" s="50"/>
      <c r="H76" s="103"/>
      <c r="I76" s="103"/>
      <c r="J76" s="103"/>
      <c r="K76" s="121"/>
    </row>
    <row r="77" spans="2:11" ht="12.75">
      <c r="B77" s="203"/>
      <c r="C77" s="203"/>
      <c r="D77" s="64"/>
      <c r="E77" s="57"/>
      <c r="F77" s="57"/>
      <c r="G77" s="57"/>
      <c r="H77" s="103"/>
      <c r="I77" s="103"/>
      <c r="J77" s="103"/>
      <c r="K77" s="121"/>
    </row>
  </sheetData>
  <mergeCells count="6">
    <mergeCell ref="G6:K6"/>
    <mergeCell ref="L1:M1"/>
    <mergeCell ref="B1:K1"/>
    <mergeCell ref="B3:K3"/>
    <mergeCell ref="B2:K2"/>
    <mergeCell ref="B4:K4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orientation="portrait" paperSize="9" scale="89" r:id="rId1"/>
  <headerFooter alignWithMargins="0">
    <oddFooter>&amp;L&amp;F   &amp;D  &amp;T&amp;C&amp;"Arial,Gras"&amp;12Itinéraire définitif au 20/06/05&amp;RLes communes en lettres
 majuscules sont des chefs-lieux
de cantons, sous-préfectures
ou préfectures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S99"/>
  <sheetViews>
    <sheetView workbookViewId="0" topLeftCell="A7">
      <selection activeCell="F29" sqref="F29"/>
    </sheetView>
  </sheetViews>
  <sheetFormatPr defaultColWidth="11.421875" defaultRowHeight="12.75"/>
  <cols>
    <col min="1" max="1" width="6.7109375" style="223" customWidth="1"/>
    <col min="2" max="3" width="9.28125" style="206" customWidth="1"/>
    <col min="4" max="4" width="31.7109375" style="56" customWidth="1"/>
    <col min="5" max="6" width="6.7109375" style="94" customWidth="1"/>
    <col min="7" max="10" width="7.7109375" style="94" customWidth="1"/>
    <col min="11" max="11" width="7.7109375" style="157" customWidth="1"/>
    <col min="12" max="16384" width="8.57421875" style="56" customWidth="1"/>
  </cols>
  <sheetData>
    <row r="1" spans="1:19" ht="12.75">
      <c r="A1" s="217"/>
      <c r="B1" s="276" t="s">
        <v>0</v>
      </c>
      <c r="C1" s="277"/>
      <c r="D1" s="277"/>
      <c r="E1" s="277"/>
      <c r="F1" s="277"/>
      <c r="G1" s="277"/>
      <c r="H1" s="277"/>
      <c r="I1" s="277"/>
      <c r="J1" s="277"/>
      <c r="K1" s="277"/>
      <c r="L1" s="273" t="s">
        <v>36</v>
      </c>
      <c r="M1" s="273"/>
      <c r="N1" s="53">
        <v>0.041666666666666664</v>
      </c>
      <c r="O1" s="54">
        <v>16</v>
      </c>
      <c r="P1" s="54">
        <v>15</v>
      </c>
      <c r="Q1" s="54">
        <v>14</v>
      </c>
      <c r="R1" s="54">
        <v>13</v>
      </c>
      <c r="S1" s="55">
        <v>12</v>
      </c>
    </row>
    <row r="2" spans="1:19" ht="12.75">
      <c r="A2" s="81"/>
      <c r="B2" s="278" t="s">
        <v>71</v>
      </c>
      <c r="C2" s="279"/>
      <c r="D2" s="279"/>
      <c r="E2" s="279"/>
      <c r="F2" s="279"/>
      <c r="G2" s="279"/>
      <c r="H2" s="279"/>
      <c r="I2" s="279"/>
      <c r="J2" s="279"/>
      <c r="K2" s="279"/>
      <c r="L2" s="58"/>
      <c r="M2" s="52"/>
      <c r="N2" s="58"/>
      <c r="O2" s="58"/>
      <c r="P2" s="50"/>
      <c r="Q2" s="50"/>
      <c r="R2" s="50"/>
      <c r="S2" s="51"/>
    </row>
    <row r="3" spans="1:19" ht="12.75">
      <c r="A3" s="81"/>
      <c r="B3" s="278" t="s">
        <v>134</v>
      </c>
      <c r="C3" s="279"/>
      <c r="D3" s="279"/>
      <c r="E3" s="279"/>
      <c r="F3" s="279"/>
      <c r="G3" s="279"/>
      <c r="H3" s="279"/>
      <c r="I3" s="279"/>
      <c r="J3" s="279"/>
      <c r="K3" s="279"/>
      <c r="L3" s="60" t="s">
        <v>37</v>
      </c>
      <c r="M3" s="52">
        <v>1</v>
      </c>
      <c r="N3" s="58" t="s">
        <v>38</v>
      </c>
      <c r="O3" s="61">
        <f>($N$1/O1)</f>
        <v>0.0026041666666666665</v>
      </c>
      <c r="P3" s="61">
        <f>($N$1/P1)</f>
        <v>0.0027777777777777775</v>
      </c>
      <c r="Q3" s="61">
        <f>($N$1/Q1)</f>
        <v>0.002976190476190476</v>
      </c>
      <c r="R3" s="61">
        <f>($N$1/R1)</f>
        <v>0.003205128205128205</v>
      </c>
      <c r="S3" s="62">
        <f>($N$1/S1)</f>
        <v>0.003472222222222222</v>
      </c>
    </row>
    <row r="4" spans="1:12" ht="12.75">
      <c r="A4" s="236"/>
      <c r="B4" s="282" t="s">
        <v>67</v>
      </c>
      <c r="C4" s="283"/>
      <c r="D4" s="283"/>
      <c r="E4" s="283"/>
      <c r="F4" s="283"/>
      <c r="G4" s="283"/>
      <c r="H4" s="283"/>
      <c r="I4" s="283"/>
      <c r="J4" s="283"/>
      <c r="K4" s="283"/>
      <c r="L4" s="64"/>
    </row>
    <row r="5" spans="1:14" ht="12.75">
      <c r="A5" s="219"/>
      <c r="B5" s="207"/>
      <c r="C5" s="210"/>
      <c r="D5" s="242" t="s">
        <v>582</v>
      </c>
      <c r="E5" s="72"/>
      <c r="F5" s="72"/>
      <c r="G5" s="72"/>
      <c r="H5" s="243">
        <v>191</v>
      </c>
      <c r="I5" s="72" t="s">
        <v>1</v>
      </c>
      <c r="J5" s="72"/>
      <c r="K5" s="247"/>
      <c r="L5" s="66">
        <v>0.125</v>
      </c>
      <c r="M5" s="66">
        <v>0.125</v>
      </c>
      <c r="N5" s="56" t="s">
        <v>43</v>
      </c>
    </row>
    <row r="6" spans="1:14" ht="12.75">
      <c r="A6" s="239"/>
      <c r="B6" s="70" t="s">
        <v>1</v>
      </c>
      <c r="C6" s="69"/>
      <c r="D6" s="68" t="s">
        <v>2</v>
      </c>
      <c r="E6" s="68" t="s">
        <v>40</v>
      </c>
      <c r="F6" s="68" t="s">
        <v>3</v>
      </c>
      <c r="G6" s="284" t="s">
        <v>4</v>
      </c>
      <c r="H6" s="284"/>
      <c r="I6" s="284"/>
      <c r="J6" s="284"/>
      <c r="K6" s="284"/>
      <c r="L6" s="66">
        <v>0.5416666666666666</v>
      </c>
      <c r="M6" s="66">
        <v>0.5416666666666666</v>
      </c>
      <c r="N6" s="63" t="s">
        <v>44</v>
      </c>
    </row>
    <row r="7" spans="1:13" ht="12.75">
      <c r="A7" s="196" t="s">
        <v>142</v>
      </c>
      <c r="B7" s="195" t="s">
        <v>5</v>
      </c>
      <c r="C7" s="71" t="s">
        <v>6</v>
      </c>
      <c r="D7" s="255"/>
      <c r="E7" s="72" t="s">
        <v>41</v>
      </c>
      <c r="F7" s="72"/>
      <c r="G7" s="72" t="s">
        <v>39</v>
      </c>
      <c r="H7" s="72" t="s">
        <v>28</v>
      </c>
      <c r="I7" s="73" t="s">
        <v>7</v>
      </c>
      <c r="J7" s="73" t="s">
        <v>8</v>
      </c>
      <c r="K7" s="72" t="s">
        <v>9</v>
      </c>
      <c r="L7" s="57"/>
      <c r="M7" s="67"/>
    </row>
    <row r="8" spans="1:15" ht="12.75">
      <c r="A8" s="220"/>
      <c r="B8" s="233"/>
      <c r="C8" s="221"/>
      <c r="D8" s="120" t="s">
        <v>533</v>
      </c>
      <c r="E8" s="76"/>
      <c r="F8" s="68"/>
      <c r="G8" s="68"/>
      <c r="H8" s="112"/>
      <c r="I8" s="83"/>
      <c r="J8" s="83"/>
      <c r="K8" s="74"/>
      <c r="L8" s="79"/>
      <c r="M8" s="67"/>
      <c r="N8" s="67"/>
      <c r="O8" s="67"/>
    </row>
    <row r="9" spans="1:15" ht="12.75">
      <c r="A9" s="221"/>
      <c r="B9" s="233">
        <f>$H$5</f>
        <v>191</v>
      </c>
      <c r="C9" s="221"/>
      <c r="D9" s="118" t="s">
        <v>177</v>
      </c>
      <c r="E9" s="76"/>
      <c r="F9" s="76">
        <v>1292</v>
      </c>
      <c r="G9" s="76"/>
      <c r="H9" s="74"/>
      <c r="I9" s="83"/>
      <c r="J9" s="83"/>
      <c r="K9" s="74"/>
      <c r="L9" s="79"/>
      <c r="M9" s="67"/>
      <c r="N9" s="67"/>
      <c r="O9" s="67"/>
    </row>
    <row r="10" spans="1:15" ht="12.75">
      <c r="A10" s="221"/>
      <c r="B10" s="233">
        <f aca="true" t="shared" si="0" ref="B10:B20">SUM(B9-A10)</f>
        <v>191</v>
      </c>
      <c r="C10" s="221"/>
      <c r="D10" s="118" t="s">
        <v>186</v>
      </c>
      <c r="E10" s="76" t="s">
        <v>161</v>
      </c>
      <c r="F10" s="76">
        <v>1733</v>
      </c>
      <c r="G10" s="78">
        <f>$L$5</f>
        <v>0.125</v>
      </c>
      <c r="H10" s="78">
        <f>$L$5</f>
        <v>0.125</v>
      </c>
      <c r="I10" s="78">
        <f>$L$5</f>
        <v>0.125</v>
      </c>
      <c r="J10" s="78">
        <f>$M$5</f>
        <v>0.125</v>
      </c>
      <c r="K10" s="78">
        <f>$M$5</f>
        <v>0.125</v>
      </c>
      <c r="L10" s="79"/>
      <c r="M10" s="67"/>
      <c r="N10" s="67"/>
      <c r="O10" s="67"/>
    </row>
    <row r="11" spans="1:15" ht="12.75">
      <c r="A11" s="221">
        <v>0</v>
      </c>
      <c r="B11" s="233">
        <f t="shared" si="0"/>
        <v>191</v>
      </c>
      <c r="C11" s="221">
        <f aca="true" t="shared" si="1" ref="C11:C20">SUM(C10+A11)</f>
        <v>0</v>
      </c>
      <c r="D11" s="248" t="s">
        <v>432</v>
      </c>
      <c r="E11" s="76" t="s">
        <v>161</v>
      </c>
      <c r="F11" s="116">
        <v>1808</v>
      </c>
      <c r="G11" s="85">
        <f aca="true" t="shared" si="2" ref="G11:G20">SUM($G$10+$O$3*C11)</f>
        <v>0.125</v>
      </c>
      <c r="H11" s="85">
        <f aca="true" t="shared" si="3" ref="H11:H20">SUM($H$10+$P$3*C11)</f>
        <v>0.125</v>
      </c>
      <c r="I11" s="85">
        <f aca="true" t="shared" si="4" ref="I11:I20">SUM($I$10+$Q$3*C11)</f>
        <v>0.125</v>
      </c>
      <c r="J11" s="85">
        <f aca="true" t="shared" si="5" ref="J11:J20">SUM($J$10+$R$3*C11)</f>
        <v>0.125</v>
      </c>
      <c r="K11" s="85">
        <f aca="true" t="shared" si="6" ref="K11:K20">SUM($K$10+$S$3*C11)</f>
        <v>0.125</v>
      </c>
      <c r="M11" s="67"/>
      <c r="N11" s="67"/>
      <c r="O11" s="67"/>
    </row>
    <row r="12" spans="1:15" ht="12.75">
      <c r="A12" s="221">
        <v>14</v>
      </c>
      <c r="B12" s="233">
        <f t="shared" si="0"/>
        <v>177</v>
      </c>
      <c r="C12" s="221">
        <f t="shared" si="1"/>
        <v>14</v>
      </c>
      <c r="D12" s="118" t="s">
        <v>187</v>
      </c>
      <c r="E12" s="76" t="s">
        <v>161</v>
      </c>
      <c r="F12" s="116">
        <v>2764</v>
      </c>
      <c r="G12" s="85">
        <f t="shared" si="2"/>
        <v>0.16145833333333331</v>
      </c>
      <c r="H12" s="85">
        <f t="shared" si="3"/>
        <v>0.1638888888888889</v>
      </c>
      <c r="I12" s="85">
        <f t="shared" si="4"/>
        <v>0.16666666666666666</v>
      </c>
      <c r="J12" s="85">
        <f t="shared" si="5"/>
        <v>0.16987179487179488</v>
      </c>
      <c r="K12" s="85">
        <f t="shared" si="6"/>
        <v>0.1736111111111111</v>
      </c>
      <c r="M12" s="67"/>
      <c r="N12" s="67"/>
      <c r="O12" s="67"/>
    </row>
    <row r="13" spans="1:15" ht="12.75">
      <c r="A13" s="221">
        <v>17</v>
      </c>
      <c r="B13" s="233">
        <f t="shared" si="0"/>
        <v>160</v>
      </c>
      <c r="C13" s="221">
        <f t="shared" si="1"/>
        <v>31</v>
      </c>
      <c r="D13" s="162" t="s">
        <v>188</v>
      </c>
      <c r="E13" s="76" t="s">
        <v>161</v>
      </c>
      <c r="F13" s="116">
        <v>1849</v>
      </c>
      <c r="G13" s="85">
        <f t="shared" si="2"/>
        <v>0.20572916666666666</v>
      </c>
      <c r="H13" s="85">
        <f t="shared" si="3"/>
        <v>0.21111111111111108</v>
      </c>
      <c r="I13" s="85">
        <f t="shared" si="4"/>
        <v>0.21726190476190477</v>
      </c>
      <c r="J13" s="85">
        <f t="shared" si="5"/>
        <v>0.22435897435897434</v>
      </c>
      <c r="K13" s="85">
        <f t="shared" si="6"/>
        <v>0.2326388888888889</v>
      </c>
      <c r="M13" s="67"/>
      <c r="N13" s="67"/>
      <c r="O13" s="67"/>
    </row>
    <row r="14" spans="1:15" ht="12.75">
      <c r="A14" s="221">
        <v>7</v>
      </c>
      <c r="B14" s="233">
        <f t="shared" si="0"/>
        <v>153</v>
      </c>
      <c r="C14" s="221">
        <f t="shared" si="1"/>
        <v>38</v>
      </c>
      <c r="D14" s="118" t="s">
        <v>189</v>
      </c>
      <c r="E14" s="76" t="s">
        <v>161</v>
      </c>
      <c r="F14" s="116"/>
      <c r="G14" s="85">
        <f t="shared" si="2"/>
        <v>0.22395833333333331</v>
      </c>
      <c r="H14" s="85">
        <f t="shared" si="3"/>
        <v>0.23055555555555554</v>
      </c>
      <c r="I14" s="85">
        <f t="shared" si="4"/>
        <v>0.23809523809523808</v>
      </c>
      <c r="J14" s="85">
        <f t="shared" si="5"/>
        <v>0.2467948717948718</v>
      </c>
      <c r="K14" s="85">
        <f t="shared" si="6"/>
        <v>0.2569444444444444</v>
      </c>
      <c r="M14" s="67"/>
      <c r="N14" s="67"/>
      <c r="O14" s="67"/>
    </row>
    <row r="15" spans="1:15" ht="12.75">
      <c r="A15" s="221">
        <v>24</v>
      </c>
      <c r="B15" s="233">
        <f t="shared" si="0"/>
        <v>129</v>
      </c>
      <c r="C15" s="221">
        <f t="shared" si="1"/>
        <v>62</v>
      </c>
      <c r="D15" s="118" t="s">
        <v>190</v>
      </c>
      <c r="E15" s="76" t="s">
        <v>161</v>
      </c>
      <c r="F15" s="76">
        <v>815</v>
      </c>
      <c r="G15" s="85">
        <f t="shared" si="2"/>
        <v>0.2864583333333333</v>
      </c>
      <c r="H15" s="85">
        <f t="shared" si="3"/>
        <v>0.29722222222222217</v>
      </c>
      <c r="I15" s="85">
        <f t="shared" si="4"/>
        <v>0.30952380952380953</v>
      </c>
      <c r="J15" s="85">
        <f t="shared" si="5"/>
        <v>0.3237179487179487</v>
      </c>
      <c r="K15" s="85">
        <f t="shared" si="6"/>
        <v>0.3402777777777778</v>
      </c>
      <c r="M15" s="67"/>
      <c r="N15" s="67"/>
      <c r="O15" s="67"/>
    </row>
    <row r="16" spans="1:15" ht="12.75">
      <c r="A16" s="221">
        <v>20.5</v>
      </c>
      <c r="B16" s="233">
        <f t="shared" si="0"/>
        <v>108.5</v>
      </c>
      <c r="C16" s="221">
        <f t="shared" si="1"/>
        <v>82.5</v>
      </c>
      <c r="D16" s="162" t="s">
        <v>646</v>
      </c>
      <c r="E16" s="76" t="s">
        <v>161</v>
      </c>
      <c r="F16" s="76">
        <v>1968</v>
      </c>
      <c r="G16" s="85">
        <f t="shared" si="2"/>
        <v>0.33984375</v>
      </c>
      <c r="H16" s="85">
        <f t="shared" si="3"/>
        <v>0.35416666666666663</v>
      </c>
      <c r="I16" s="85">
        <f t="shared" si="4"/>
        <v>0.3705357142857143</v>
      </c>
      <c r="J16" s="85">
        <f t="shared" si="5"/>
        <v>0.3894230769230769</v>
      </c>
      <c r="K16" s="85">
        <f t="shared" si="6"/>
        <v>0.4114583333333333</v>
      </c>
      <c r="M16" s="67"/>
      <c r="N16" s="67"/>
      <c r="O16" s="67"/>
    </row>
    <row r="17" spans="1:15" ht="12.75">
      <c r="A17" s="221">
        <v>19.5</v>
      </c>
      <c r="B17" s="233">
        <f t="shared" si="0"/>
        <v>89</v>
      </c>
      <c r="C17" s="221">
        <f t="shared" si="1"/>
        <v>102</v>
      </c>
      <c r="D17" s="118" t="s">
        <v>191</v>
      </c>
      <c r="E17" s="76" t="s">
        <v>428</v>
      </c>
      <c r="F17" s="76">
        <v>758</v>
      </c>
      <c r="G17" s="85">
        <f t="shared" si="2"/>
        <v>0.390625</v>
      </c>
      <c r="H17" s="85">
        <f t="shared" si="3"/>
        <v>0.4083333333333333</v>
      </c>
      <c r="I17" s="85">
        <f t="shared" si="4"/>
        <v>0.42857142857142855</v>
      </c>
      <c r="J17" s="85">
        <f t="shared" si="5"/>
        <v>0.4519230769230769</v>
      </c>
      <c r="K17" s="85">
        <f t="shared" si="6"/>
        <v>0.47916666666666663</v>
      </c>
      <c r="M17" s="67"/>
      <c r="N17" s="67"/>
      <c r="O17" s="67"/>
    </row>
    <row r="18" spans="1:15" ht="12.75">
      <c r="A18" s="221">
        <v>3</v>
      </c>
      <c r="B18" s="233">
        <f t="shared" si="0"/>
        <v>86</v>
      </c>
      <c r="C18" s="221">
        <f t="shared" si="1"/>
        <v>105</v>
      </c>
      <c r="D18" s="118" t="s">
        <v>429</v>
      </c>
      <c r="E18" s="76" t="s">
        <v>428</v>
      </c>
      <c r="F18" s="76"/>
      <c r="G18" s="85">
        <f t="shared" si="2"/>
        <v>0.3984375</v>
      </c>
      <c r="H18" s="85">
        <f t="shared" si="3"/>
        <v>0.41666666666666663</v>
      </c>
      <c r="I18" s="85">
        <f t="shared" si="4"/>
        <v>0.4375</v>
      </c>
      <c r="J18" s="85">
        <f t="shared" si="5"/>
        <v>0.4615384615384615</v>
      </c>
      <c r="K18" s="85">
        <f t="shared" si="6"/>
        <v>0.4895833333333333</v>
      </c>
      <c r="M18" s="67"/>
      <c r="N18" s="67"/>
      <c r="O18" s="67"/>
    </row>
    <row r="19" spans="1:15" ht="12.75">
      <c r="A19" s="221">
        <v>8</v>
      </c>
      <c r="B19" s="233">
        <f t="shared" si="0"/>
        <v>78</v>
      </c>
      <c r="C19" s="221">
        <f t="shared" si="1"/>
        <v>113</v>
      </c>
      <c r="D19" s="118" t="s">
        <v>430</v>
      </c>
      <c r="E19" s="76" t="s">
        <v>319</v>
      </c>
      <c r="F19" s="76">
        <v>540</v>
      </c>
      <c r="G19" s="85">
        <f t="shared" si="2"/>
        <v>0.4192708333333333</v>
      </c>
      <c r="H19" s="85">
        <f t="shared" si="3"/>
        <v>0.43888888888888883</v>
      </c>
      <c r="I19" s="85">
        <f t="shared" si="4"/>
        <v>0.4613095238095238</v>
      </c>
      <c r="J19" s="85">
        <f t="shared" si="5"/>
        <v>0.48717948717948717</v>
      </c>
      <c r="K19" s="85">
        <f t="shared" si="6"/>
        <v>0.5173611111111112</v>
      </c>
      <c r="L19" s="66"/>
      <c r="M19" s="67"/>
      <c r="N19" s="67"/>
      <c r="O19" s="67"/>
    </row>
    <row r="20" spans="1:15" ht="12.75">
      <c r="A20" s="221">
        <v>11.5</v>
      </c>
      <c r="B20" s="233">
        <f t="shared" si="0"/>
        <v>66.5</v>
      </c>
      <c r="C20" s="221">
        <f t="shared" si="1"/>
        <v>124.5</v>
      </c>
      <c r="D20" s="248" t="s">
        <v>192</v>
      </c>
      <c r="E20" s="76"/>
      <c r="F20" s="76">
        <v>474</v>
      </c>
      <c r="G20" s="85">
        <f t="shared" si="2"/>
        <v>0.44921875</v>
      </c>
      <c r="H20" s="85">
        <f t="shared" si="3"/>
        <v>0.47083333333333327</v>
      </c>
      <c r="I20" s="85">
        <f t="shared" si="4"/>
        <v>0.49553571428571425</v>
      </c>
      <c r="J20" s="85">
        <f t="shared" si="5"/>
        <v>0.5240384615384615</v>
      </c>
      <c r="K20" s="85">
        <f t="shared" si="6"/>
        <v>0.5572916666666666</v>
      </c>
      <c r="L20" s="66"/>
      <c r="M20" s="67"/>
      <c r="N20" s="67"/>
      <c r="O20" s="67"/>
    </row>
    <row r="21" spans="1:15" ht="12.75">
      <c r="A21" s="221"/>
      <c r="B21" s="233"/>
      <c r="C21" s="221"/>
      <c r="D21" s="120" t="s">
        <v>434</v>
      </c>
      <c r="E21" s="76"/>
      <c r="F21" s="76"/>
      <c r="G21" s="85"/>
      <c r="H21" s="85"/>
      <c r="I21" s="85"/>
      <c r="J21" s="85"/>
      <c r="K21" s="85"/>
      <c r="L21" s="66"/>
      <c r="M21" s="67"/>
      <c r="N21" s="67"/>
      <c r="O21" s="67"/>
    </row>
    <row r="22" spans="1:15" ht="12.75">
      <c r="A22" s="221"/>
      <c r="B22" s="233"/>
      <c r="C22" s="221"/>
      <c r="D22" s="245" t="s">
        <v>61</v>
      </c>
      <c r="E22" s="76"/>
      <c r="F22" s="76"/>
      <c r="G22" s="85"/>
      <c r="H22" s="85"/>
      <c r="I22" s="85"/>
      <c r="J22" s="85"/>
      <c r="K22" s="85"/>
      <c r="L22" s="66"/>
      <c r="M22" s="67"/>
      <c r="N22" s="67"/>
      <c r="O22" s="67"/>
    </row>
    <row r="23" spans="1:15" ht="12.75">
      <c r="A23" s="221"/>
      <c r="B23" s="233"/>
      <c r="C23" s="221"/>
      <c r="D23" s="120" t="s">
        <v>427</v>
      </c>
      <c r="E23" s="76"/>
      <c r="F23" s="76"/>
      <c r="G23" s="85"/>
      <c r="H23" s="85"/>
      <c r="I23" s="85"/>
      <c r="J23" s="85"/>
      <c r="K23" s="85"/>
      <c r="L23" s="66"/>
      <c r="M23" s="67"/>
      <c r="N23" s="67"/>
      <c r="O23" s="67"/>
    </row>
    <row r="24" spans="1:13" ht="12.75">
      <c r="A24" s="221">
        <v>0</v>
      </c>
      <c r="B24" s="233">
        <f>B20</f>
        <v>66.5</v>
      </c>
      <c r="C24" s="221">
        <f>C20</f>
        <v>124.5</v>
      </c>
      <c r="D24" s="248" t="s">
        <v>433</v>
      </c>
      <c r="E24" s="76" t="s">
        <v>195</v>
      </c>
      <c r="F24" s="76">
        <v>507</v>
      </c>
      <c r="G24" s="78">
        <f>$L$6</f>
        <v>0.5416666666666666</v>
      </c>
      <c r="H24" s="78">
        <f>$L$6</f>
        <v>0.5416666666666666</v>
      </c>
      <c r="I24" s="78">
        <f>$L$6</f>
        <v>0.5416666666666666</v>
      </c>
      <c r="J24" s="78">
        <f>$M$6</f>
        <v>0.5416666666666666</v>
      </c>
      <c r="K24" s="78">
        <f>$M$6</f>
        <v>0.5416666666666666</v>
      </c>
      <c r="L24" s="109">
        <f>A24</f>
        <v>0</v>
      </c>
      <c r="M24" s="67"/>
    </row>
    <row r="25" spans="1:13" ht="12.75">
      <c r="A25" s="221">
        <v>9</v>
      </c>
      <c r="B25" s="233">
        <f>SUM(B24-A25)</f>
        <v>57.5</v>
      </c>
      <c r="C25" s="221">
        <f>SUM(C24+A25)</f>
        <v>133.5</v>
      </c>
      <c r="D25" s="118" t="s">
        <v>193</v>
      </c>
      <c r="E25" s="76" t="s">
        <v>195</v>
      </c>
      <c r="F25" s="76">
        <v>465</v>
      </c>
      <c r="G25" s="85">
        <f aca="true" t="shared" si="7" ref="G25:G34">SUM($G$24+$O$3*L25)</f>
        <v>0.5651041666666666</v>
      </c>
      <c r="H25" s="85">
        <f aca="true" t="shared" si="8" ref="H25:H34">SUM($H$24+$P$3*L25)</f>
        <v>0.5666666666666667</v>
      </c>
      <c r="I25" s="85">
        <f aca="true" t="shared" si="9" ref="I25:I34">SUM($I$24+$Q$3*L25)</f>
        <v>0.5684523809523809</v>
      </c>
      <c r="J25" s="85">
        <f aca="true" t="shared" si="10" ref="J25:J34">SUM($J$24+$R$3*L25)</f>
        <v>0.5705128205128205</v>
      </c>
      <c r="K25" s="85">
        <f aca="true" t="shared" si="11" ref="K25:K34">SUM($K$24+$S$3*L25)</f>
        <v>0.5729166666666666</v>
      </c>
      <c r="L25" s="109">
        <f>L23+A25</f>
        <v>9</v>
      </c>
      <c r="M25" s="67"/>
    </row>
    <row r="26" spans="1:13" ht="12.75">
      <c r="A26" s="221">
        <v>4.5</v>
      </c>
      <c r="B26" s="233">
        <f>SUM(B25-A26)</f>
        <v>53</v>
      </c>
      <c r="C26" s="221">
        <f>SUM(C25+A26)</f>
        <v>138</v>
      </c>
      <c r="D26" s="118" t="s">
        <v>194</v>
      </c>
      <c r="E26" s="76" t="s">
        <v>195</v>
      </c>
      <c r="F26" s="76">
        <v>453</v>
      </c>
      <c r="G26" s="85">
        <f t="shared" si="7"/>
        <v>0.5533854166666666</v>
      </c>
      <c r="H26" s="85">
        <f t="shared" si="8"/>
        <v>0.5541666666666666</v>
      </c>
      <c r="I26" s="85">
        <f t="shared" si="9"/>
        <v>0.5550595238095237</v>
      </c>
      <c r="J26" s="85">
        <f t="shared" si="10"/>
        <v>0.5560897435897435</v>
      </c>
      <c r="K26" s="85">
        <f t="shared" si="11"/>
        <v>0.5572916666666666</v>
      </c>
      <c r="L26" s="109">
        <f>L24+A26</f>
        <v>4.5</v>
      </c>
      <c r="M26" s="67"/>
    </row>
    <row r="27" spans="1:13" ht="12.75">
      <c r="A27" s="221">
        <v>12.5</v>
      </c>
      <c r="B27" s="233">
        <f aca="true" t="shared" si="12" ref="B27:B32">SUM(B26-A27)</f>
        <v>40.5</v>
      </c>
      <c r="C27" s="221">
        <f aca="true" t="shared" si="13" ref="C27:C32">SUM(C26+A27)</f>
        <v>150.5</v>
      </c>
      <c r="D27" s="162" t="s">
        <v>196</v>
      </c>
      <c r="E27" s="76" t="s">
        <v>51</v>
      </c>
      <c r="F27" s="76">
        <v>449</v>
      </c>
      <c r="G27" s="85">
        <f t="shared" si="7"/>
        <v>0.5859375</v>
      </c>
      <c r="H27" s="85">
        <f t="shared" si="8"/>
        <v>0.5888888888888888</v>
      </c>
      <c r="I27" s="85">
        <f t="shared" si="9"/>
        <v>0.5922619047619048</v>
      </c>
      <c r="J27" s="85">
        <f t="shared" si="10"/>
        <v>0.5961538461538461</v>
      </c>
      <c r="K27" s="85">
        <f t="shared" si="11"/>
        <v>0.6006944444444444</v>
      </c>
      <c r="L27" s="109">
        <f aca="true" t="shared" si="14" ref="L27:L32">L26+A27</f>
        <v>17</v>
      </c>
      <c r="M27" s="67"/>
    </row>
    <row r="28" spans="1:13" ht="12.75">
      <c r="A28" s="221">
        <v>6</v>
      </c>
      <c r="B28" s="233">
        <f t="shared" si="12"/>
        <v>34.5</v>
      </c>
      <c r="C28" s="221">
        <f t="shared" si="13"/>
        <v>156.5</v>
      </c>
      <c r="D28" s="162" t="s">
        <v>197</v>
      </c>
      <c r="E28" s="76" t="s">
        <v>198</v>
      </c>
      <c r="F28" s="76">
        <v>506</v>
      </c>
      <c r="G28" s="85">
        <f t="shared" si="7"/>
        <v>0.6015625</v>
      </c>
      <c r="H28" s="85">
        <f t="shared" si="8"/>
        <v>0.6055555555555555</v>
      </c>
      <c r="I28" s="85">
        <f t="shared" si="9"/>
        <v>0.6101190476190476</v>
      </c>
      <c r="J28" s="85">
        <f t="shared" si="10"/>
        <v>0.6153846153846153</v>
      </c>
      <c r="K28" s="85">
        <f t="shared" si="11"/>
        <v>0.6215277777777777</v>
      </c>
      <c r="L28" s="109">
        <f t="shared" si="14"/>
        <v>23</v>
      </c>
      <c r="M28" s="67"/>
    </row>
    <row r="29" spans="1:13" ht="12.75">
      <c r="A29" s="221">
        <v>2.5</v>
      </c>
      <c r="B29" s="233">
        <f t="shared" si="12"/>
        <v>32</v>
      </c>
      <c r="C29" s="221">
        <f t="shared" si="13"/>
        <v>159</v>
      </c>
      <c r="D29" s="118" t="s">
        <v>199</v>
      </c>
      <c r="E29" s="76" t="s">
        <v>195</v>
      </c>
      <c r="F29" s="76">
        <v>459</v>
      </c>
      <c r="G29" s="85">
        <f t="shared" si="7"/>
        <v>0.6080729166666666</v>
      </c>
      <c r="H29" s="85">
        <f t="shared" si="8"/>
        <v>0.6124999999999999</v>
      </c>
      <c r="I29" s="85">
        <f t="shared" si="9"/>
        <v>0.6175595238095237</v>
      </c>
      <c r="J29" s="85">
        <f t="shared" si="10"/>
        <v>0.6233974358974359</v>
      </c>
      <c r="K29" s="85">
        <f t="shared" si="11"/>
        <v>0.6302083333333333</v>
      </c>
      <c r="L29" s="109">
        <f t="shared" si="14"/>
        <v>25.5</v>
      </c>
      <c r="M29" s="67"/>
    </row>
    <row r="30" spans="1:13" ht="12.75">
      <c r="A30" s="221">
        <v>3.5</v>
      </c>
      <c r="B30" s="233">
        <f t="shared" si="12"/>
        <v>28.5</v>
      </c>
      <c r="C30" s="221">
        <f t="shared" si="13"/>
        <v>162.5</v>
      </c>
      <c r="D30" s="118" t="s">
        <v>653</v>
      </c>
      <c r="E30" s="76" t="s">
        <v>195</v>
      </c>
      <c r="F30" s="76">
        <v>482</v>
      </c>
      <c r="G30" s="85">
        <f t="shared" si="7"/>
        <v>0.6171875</v>
      </c>
      <c r="H30" s="85">
        <f t="shared" si="8"/>
        <v>0.6222222222222222</v>
      </c>
      <c r="I30" s="85">
        <f t="shared" si="9"/>
        <v>0.6279761904761905</v>
      </c>
      <c r="J30" s="85">
        <f t="shared" si="10"/>
        <v>0.6346153846153846</v>
      </c>
      <c r="K30" s="85">
        <f t="shared" si="11"/>
        <v>0.642361111111111</v>
      </c>
      <c r="L30" s="109">
        <f t="shared" si="14"/>
        <v>29</v>
      </c>
      <c r="M30" s="67"/>
    </row>
    <row r="31" spans="1:13" ht="12.75">
      <c r="A31" s="221">
        <v>13</v>
      </c>
      <c r="B31" s="233">
        <f t="shared" si="12"/>
        <v>15.5</v>
      </c>
      <c r="C31" s="221">
        <f t="shared" si="13"/>
        <v>175.5</v>
      </c>
      <c r="D31" s="118" t="s">
        <v>200</v>
      </c>
      <c r="E31" s="76" t="s">
        <v>195</v>
      </c>
      <c r="F31" s="76">
        <v>323</v>
      </c>
      <c r="G31" s="85">
        <f t="shared" si="7"/>
        <v>0.6510416666666666</v>
      </c>
      <c r="H31" s="85">
        <f t="shared" si="8"/>
        <v>0.6583333333333333</v>
      </c>
      <c r="I31" s="85">
        <f t="shared" si="9"/>
        <v>0.6666666666666666</v>
      </c>
      <c r="J31" s="85">
        <f t="shared" si="10"/>
        <v>0.6762820512820512</v>
      </c>
      <c r="K31" s="85">
        <f t="shared" si="11"/>
        <v>0.6875</v>
      </c>
      <c r="L31" s="109">
        <f t="shared" si="14"/>
        <v>42</v>
      </c>
      <c r="M31" s="67"/>
    </row>
    <row r="32" spans="1:13" ht="12.75">
      <c r="A32" s="221">
        <v>5.5</v>
      </c>
      <c r="B32" s="233">
        <f t="shared" si="12"/>
        <v>10</v>
      </c>
      <c r="C32" s="221">
        <f t="shared" si="13"/>
        <v>181</v>
      </c>
      <c r="D32" s="118" t="s">
        <v>201</v>
      </c>
      <c r="E32" s="76" t="s">
        <v>195</v>
      </c>
      <c r="F32" s="116">
        <v>406</v>
      </c>
      <c r="G32" s="85">
        <f t="shared" si="7"/>
        <v>0.6653645833333333</v>
      </c>
      <c r="H32" s="85">
        <f t="shared" si="8"/>
        <v>0.673611111111111</v>
      </c>
      <c r="I32" s="85">
        <f t="shared" si="9"/>
        <v>0.6830357142857142</v>
      </c>
      <c r="J32" s="85">
        <f t="shared" si="10"/>
        <v>0.6939102564102564</v>
      </c>
      <c r="K32" s="85">
        <f t="shared" si="11"/>
        <v>0.7065972222222222</v>
      </c>
      <c r="L32" s="109">
        <f t="shared" si="14"/>
        <v>47.5</v>
      </c>
      <c r="M32" s="67"/>
    </row>
    <row r="33" spans="1:13" ht="12.75">
      <c r="A33" s="221">
        <v>1</v>
      </c>
      <c r="B33" s="233">
        <f>SUM(B32-A33)</f>
        <v>9</v>
      </c>
      <c r="C33" s="221">
        <f>SUM(C32+A33)</f>
        <v>182</v>
      </c>
      <c r="D33" s="120" t="s">
        <v>431</v>
      </c>
      <c r="E33" s="76" t="s">
        <v>195</v>
      </c>
      <c r="F33" s="116"/>
      <c r="G33" s="85">
        <f t="shared" si="7"/>
        <v>0.66796875</v>
      </c>
      <c r="H33" s="85">
        <f t="shared" si="8"/>
        <v>0.6763888888888888</v>
      </c>
      <c r="I33" s="85">
        <f t="shared" si="9"/>
        <v>0.6860119047619047</v>
      </c>
      <c r="J33" s="85">
        <f t="shared" si="10"/>
        <v>0.6971153846153846</v>
      </c>
      <c r="K33" s="85">
        <f t="shared" si="11"/>
        <v>0.7100694444444444</v>
      </c>
      <c r="L33" s="109">
        <f>L32+A33</f>
        <v>48.5</v>
      </c>
      <c r="M33" s="67"/>
    </row>
    <row r="34" spans="1:13" ht="12.75">
      <c r="A34" s="221">
        <v>9</v>
      </c>
      <c r="B34" s="233">
        <f>SUM(B33-A34)</f>
        <v>0</v>
      </c>
      <c r="C34" s="221">
        <f>SUM(C33+A34)</f>
        <v>191</v>
      </c>
      <c r="D34" s="248" t="s">
        <v>202</v>
      </c>
      <c r="E34" s="76" t="s">
        <v>195</v>
      </c>
      <c r="F34" s="116">
        <v>485</v>
      </c>
      <c r="G34" s="85">
        <f t="shared" si="7"/>
        <v>0.69140625</v>
      </c>
      <c r="H34" s="85">
        <f t="shared" si="8"/>
        <v>0.7013888888888888</v>
      </c>
      <c r="I34" s="85">
        <f t="shared" si="9"/>
        <v>0.7127976190476191</v>
      </c>
      <c r="J34" s="85">
        <f t="shared" si="10"/>
        <v>0.7259615384615384</v>
      </c>
      <c r="K34" s="85">
        <f t="shared" si="11"/>
        <v>0.7413194444444444</v>
      </c>
      <c r="L34" s="109">
        <f>L33+A34</f>
        <v>57.5</v>
      </c>
      <c r="M34" s="67"/>
    </row>
    <row r="35" spans="1:13" ht="12.75">
      <c r="A35" s="221"/>
      <c r="B35" s="233"/>
      <c r="C35" s="221"/>
      <c r="D35" s="118"/>
      <c r="E35" s="76"/>
      <c r="F35" s="116"/>
      <c r="G35" s="85"/>
      <c r="H35" s="85"/>
      <c r="I35" s="85"/>
      <c r="J35" s="85"/>
      <c r="K35" s="85"/>
      <c r="L35" s="109"/>
      <c r="M35" s="67"/>
    </row>
    <row r="36" spans="1:13" ht="12.75">
      <c r="A36" s="221"/>
      <c r="B36" s="233"/>
      <c r="C36" s="221"/>
      <c r="D36" s="118"/>
      <c r="E36" s="76"/>
      <c r="F36" s="116"/>
      <c r="G36" s="85"/>
      <c r="H36" s="85"/>
      <c r="I36" s="85"/>
      <c r="J36" s="85"/>
      <c r="K36" s="85"/>
      <c r="L36" s="49"/>
      <c r="M36" s="119"/>
    </row>
    <row r="37" spans="1:13" ht="12.75">
      <c r="A37" s="221"/>
      <c r="B37" s="233"/>
      <c r="C37" s="221"/>
      <c r="D37" s="118"/>
      <c r="E37" s="76"/>
      <c r="F37" s="116"/>
      <c r="G37" s="85"/>
      <c r="H37" s="85"/>
      <c r="I37" s="85"/>
      <c r="J37" s="85"/>
      <c r="K37" s="85"/>
      <c r="L37" s="49"/>
      <c r="M37" s="119"/>
    </row>
    <row r="38" spans="1:13" ht="12.75">
      <c r="A38" s="221"/>
      <c r="B38" s="233"/>
      <c r="C38" s="221"/>
      <c r="D38" s="246"/>
      <c r="E38" s="76"/>
      <c r="F38" s="116"/>
      <c r="G38" s="85"/>
      <c r="H38" s="85"/>
      <c r="I38" s="85"/>
      <c r="J38" s="85"/>
      <c r="K38" s="85"/>
      <c r="L38" s="49"/>
      <c r="M38" s="119"/>
    </row>
    <row r="39" spans="1:13" ht="12.75">
      <c r="A39" s="221"/>
      <c r="B39" s="233"/>
      <c r="C39" s="221"/>
      <c r="D39" s="118"/>
      <c r="E39" s="76"/>
      <c r="F39" s="116"/>
      <c r="G39" s="85"/>
      <c r="H39" s="85"/>
      <c r="I39" s="85"/>
      <c r="J39" s="85"/>
      <c r="K39" s="85"/>
      <c r="L39" s="49"/>
      <c r="M39" s="67"/>
    </row>
    <row r="40" spans="1:13" ht="12.75">
      <c r="A40" s="221"/>
      <c r="B40" s="233"/>
      <c r="C40" s="221"/>
      <c r="D40" s="118"/>
      <c r="E40" s="76"/>
      <c r="F40" s="116"/>
      <c r="G40" s="85"/>
      <c r="H40" s="85"/>
      <c r="I40" s="85"/>
      <c r="J40" s="85"/>
      <c r="K40" s="85"/>
      <c r="L40" s="49"/>
      <c r="M40" s="67"/>
    </row>
    <row r="41" spans="1:13" ht="12.75">
      <c r="A41" s="221"/>
      <c r="B41" s="233"/>
      <c r="C41" s="221"/>
      <c r="D41" s="118"/>
      <c r="E41" s="76"/>
      <c r="F41" s="116"/>
      <c r="G41" s="85"/>
      <c r="H41" s="85"/>
      <c r="I41" s="85"/>
      <c r="J41" s="85"/>
      <c r="K41" s="85"/>
      <c r="L41" s="49"/>
      <c r="M41" s="67"/>
    </row>
    <row r="42" spans="1:13" ht="12.75">
      <c r="A42" s="221"/>
      <c r="B42" s="233"/>
      <c r="C42" s="221"/>
      <c r="D42" s="118"/>
      <c r="E42" s="76"/>
      <c r="F42" s="116"/>
      <c r="G42" s="85"/>
      <c r="H42" s="85"/>
      <c r="I42" s="85"/>
      <c r="J42" s="85"/>
      <c r="K42" s="85"/>
      <c r="L42" s="49"/>
      <c r="M42" s="67"/>
    </row>
    <row r="43" spans="1:13" ht="12.75">
      <c r="A43" s="221"/>
      <c r="B43" s="233"/>
      <c r="C43" s="221"/>
      <c r="D43" s="118"/>
      <c r="E43" s="76"/>
      <c r="F43" s="116"/>
      <c r="G43" s="85"/>
      <c r="H43" s="85"/>
      <c r="I43" s="85"/>
      <c r="J43" s="85"/>
      <c r="K43" s="85"/>
      <c r="L43" s="49"/>
      <c r="M43" s="67"/>
    </row>
    <row r="44" spans="1:13" ht="12.75">
      <c r="A44" s="221"/>
      <c r="B44" s="233"/>
      <c r="C44" s="221"/>
      <c r="D44" s="118"/>
      <c r="E44" s="76"/>
      <c r="F44" s="116"/>
      <c r="G44" s="85"/>
      <c r="H44" s="85"/>
      <c r="I44" s="85"/>
      <c r="J44" s="85"/>
      <c r="K44" s="85"/>
      <c r="L44" s="49"/>
      <c r="M44" s="67"/>
    </row>
    <row r="45" spans="1:13" ht="12.75">
      <c r="A45" s="221"/>
      <c r="B45" s="233"/>
      <c r="C45" s="221"/>
      <c r="D45" s="118"/>
      <c r="E45" s="76"/>
      <c r="F45" s="116"/>
      <c r="G45" s="85"/>
      <c r="H45" s="85"/>
      <c r="I45" s="85"/>
      <c r="J45" s="85"/>
      <c r="K45" s="85"/>
      <c r="L45" s="49"/>
      <c r="M45" s="67"/>
    </row>
    <row r="46" spans="1:13" ht="12.75">
      <c r="A46" s="221"/>
      <c r="B46" s="233"/>
      <c r="C46" s="221"/>
      <c r="D46" s="118"/>
      <c r="E46" s="76"/>
      <c r="F46" s="116"/>
      <c r="G46" s="85"/>
      <c r="H46" s="85"/>
      <c r="I46" s="85"/>
      <c r="J46" s="85"/>
      <c r="K46" s="85"/>
      <c r="L46" s="49"/>
      <c r="M46" s="67"/>
    </row>
    <row r="47" spans="1:13" ht="12.75">
      <c r="A47" s="221"/>
      <c r="B47" s="233"/>
      <c r="C47" s="221"/>
      <c r="D47" s="118"/>
      <c r="E47" s="76"/>
      <c r="F47" s="116"/>
      <c r="G47" s="85"/>
      <c r="H47" s="85"/>
      <c r="I47" s="85"/>
      <c r="J47" s="85"/>
      <c r="K47" s="85"/>
      <c r="L47" s="49"/>
      <c r="M47" s="67"/>
    </row>
    <row r="48" spans="1:13" ht="12.75">
      <c r="A48" s="221"/>
      <c r="B48" s="233"/>
      <c r="C48" s="221"/>
      <c r="D48" s="118"/>
      <c r="E48" s="76"/>
      <c r="F48" s="116"/>
      <c r="G48" s="85"/>
      <c r="H48" s="85"/>
      <c r="I48" s="85"/>
      <c r="J48" s="85"/>
      <c r="K48" s="85"/>
      <c r="L48" s="49"/>
      <c r="M48" s="67"/>
    </row>
    <row r="49" spans="1:13" ht="12.75">
      <c r="A49" s="221"/>
      <c r="B49" s="233"/>
      <c r="C49" s="221"/>
      <c r="D49" s="118"/>
      <c r="E49" s="76"/>
      <c r="F49" s="116"/>
      <c r="G49" s="85"/>
      <c r="H49" s="85"/>
      <c r="I49" s="85"/>
      <c r="J49" s="85"/>
      <c r="K49" s="85"/>
      <c r="L49" s="49"/>
      <c r="M49" s="67"/>
    </row>
    <row r="50" spans="1:13" ht="12.75">
      <c r="A50" s="221"/>
      <c r="B50" s="233"/>
      <c r="C50" s="221"/>
      <c r="D50" s="118" t="s">
        <v>591</v>
      </c>
      <c r="E50" s="76"/>
      <c r="F50" s="116"/>
      <c r="G50" s="85"/>
      <c r="H50" s="85"/>
      <c r="I50" s="85"/>
      <c r="J50" s="85"/>
      <c r="K50" s="85"/>
      <c r="L50" s="49"/>
      <c r="M50" s="67"/>
    </row>
    <row r="51" spans="1:13" ht="12.75">
      <c r="A51" s="221"/>
      <c r="B51" s="233"/>
      <c r="C51" s="221"/>
      <c r="D51" s="118"/>
      <c r="E51" s="76"/>
      <c r="F51" s="116"/>
      <c r="G51" s="85"/>
      <c r="H51" s="85"/>
      <c r="I51" s="85"/>
      <c r="J51" s="85"/>
      <c r="K51" s="85"/>
      <c r="L51" s="49"/>
      <c r="M51" s="67"/>
    </row>
    <row r="52" spans="1:13" ht="12.75">
      <c r="A52" s="221"/>
      <c r="B52" s="233"/>
      <c r="C52" s="221"/>
      <c r="D52" s="118"/>
      <c r="E52" s="76"/>
      <c r="F52" s="116"/>
      <c r="G52" s="85"/>
      <c r="H52" s="85"/>
      <c r="I52" s="85"/>
      <c r="J52" s="85"/>
      <c r="K52" s="85"/>
      <c r="L52" s="49"/>
      <c r="M52" s="67"/>
    </row>
    <row r="53" spans="1:13" ht="12.75">
      <c r="A53" s="221"/>
      <c r="B53" s="233"/>
      <c r="C53" s="221"/>
      <c r="D53" s="118"/>
      <c r="E53" s="76"/>
      <c r="F53" s="116"/>
      <c r="G53" s="85"/>
      <c r="H53" s="85"/>
      <c r="I53" s="85"/>
      <c r="J53" s="85"/>
      <c r="K53" s="85"/>
      <c r="L53" s="49"/>
      <c r="M53" s="67"/>
    </row>
    <row r="54" spans="1:13" ht="12.75">
      <c r="A54" s="221"/>
      <c r="B54" s="233"/>
      <c r="C54" s="221"/>
      <c r="D54" s="118"/>
      <c r="E54" s="76"/>
      <c r="F54" s="116"/>
      <c r="G54" s="85"/>
      <c r="H54" s="85"/>
      <c r="I54" s="85"/>
      <c r="J54" s="85"/>
      <c r="K54" s="85"/>
      <c r="L54" s="49"/>
      <c r="M54" s="67"/>
    </row>
    <row r="55" spans="1:13" ht="12.75">
      <c r="A55" s="221"/>
      <c r="B55" s="233"/>
      <c r="C55" s="221"/>
      <c r="D55" s="118"/>
      <c r="E55" s="76"/>
      <c r="F55" s="116"/>
      <c r="G55" s="85"/>
      <c r="H55" s="85"/>
      <c r="I55" s="85"/>
      <c r="J55" s="85"/>
      <c r="K55" s="85"/>
      <c r="L55" s="49"/>
      <c r="M55" s="67"/>
    </row>
    <row r="56" spans="1:13" ht="12.75">
      <c r="A56" s="221"/>
      <c r="B56" s="233"/>
      <c r="C56" s="221"/>
      <c r="D56" s="118"/>
      <c r="E56" s="76"/>
      <c r="F56" s="116"/>
      <c r="G56" s="85"/>
      <c r="H56" s="85"/>
      <c r="I56" s="85"/>
      <c r="J56" s="85"/>
      <c r="K56" s="85"/>
      <c r="L56" s="49"/>
      <c r="M56" s="67"/>
    </row>
    <row r="57" spans="1:13" ht="12.75">
      <c r="A57" s="221"/>
      <c r="B57" s="233"/>
      <c r="C57" s="221"/>
      <c r="D57" s="118"/>
      <c r="E57" s="76"/>
      <c r="F57" s="116"/>
      <c r="G57" s="85"/>
      <c r="H57" s="85"/>
      <c r="I57" s="85"/>
      <c r="J57" s="85"/>
      <c r="K57" s="85"/>
      <c r="L57" s="49"/>
      <c r="M57" s="67"/>
    </row>
    <row r="58" spans="1:13" ht="12.75">
      <c r="A58" s="221"/>
      <c r="B58" s="233"/>
      <c r="C58" s="221"/>
      <c r="D58" s="118"/>
      <c r="E58" s="76"/>
      <c r="F58" s="116"/>
      <c r="G58" s="85"/>
      <c r="H58" s="85"/>
      <c r="I58" s="85"/>
      <c r="J58" s="85"/>
      <c r="K58" s="85"/>
      <c r="L58" s="49"/>
      <c r="M58" s="67"/>
    </row>
    <row r="59" spans="1:13" ht="12.75">
      <c r="A59" s="221"/>
      <c r="B59" s="233"/>
      <c r="C59" s="221"/>
      <c r="D59" s="118"/>
      <c r="E59" s="76"/>
      <c r="F59" s="116"/>
      <c r="G59" s="85"/>
      <c r="H59" s="85"/>
      <c r="I59" s="85"/>
      <c r="J59" s="85"/>
      <c r="K59" s="85"/>
      <c r="L59" s="49"/>
      <c r="M59" s="67"/>
    </row>
    <row r="60" spans="1:13" ht="12.75">
      <c r="A60" s="221"/>
      <c r="B60" s="233"/>
      <c r="C60" s="221"/>
      <c r="D60" s="118"/>
      <c r="E60" s="76"/>
      <c r="F60" s="116"/>
      <c r="G60" s="85"/>
      <c r="H60" s="85"/>
      <c r="I60" s="85"/>
      <c r="J60" s="85"/>
      <c r="K60" s="85"/>
      <c r="L60" s="49"/>
      <c r="M60" s="67"/>
    </row>
    <row r="61" spans="1:13" ht="12.75">
      <c r="A61" s="221"/>
      <c r="B61" s="222"/>
      <c r="C61" s="221"/>
      <c r="D61" s="75"/>
      <c r="E61" s="76"/>
      <c r="F61" s="116"/>
      <c r="G61" s="76"/>
      <c r="H61" s="80"/>
      <c r="I61" s="85"/>
      <c r="J61" s="80"/>
      <c r="K61" s="80"/>
      <c r="L61" s="49"/>
      <c r="M61" s="67"/>
    </row>
    <row r="62" spans="1:15" ht="12.75">
      <c r="A62" s="221"/>
      <c r="B62" s="222"/>
      <c r="C62" s="221"/>
      <c r="D62" s="64"/>
      <c r="E62" s="76"/>
      <c r="F62" s="76"/>
      <c r="G62" s="76"/>
      <c r="H62" s="80"/>
      <c r="I62" s="85"/>
      <c r="J62" s="80"/>
      <c r="K62" s="80"/>
      <c r="L62" s="49"/>
      <c r="M62" s="67"/>
      <c r="O62" s="84"/>
    </row>
    <row r="63" spans="1:14" ht="12.75">
      <c r="A63" s="221"/>
      <c r="B63" s="222"/>
      <c r="C63" s="221"/>
      <c r="D63" s="114"/>
      <c r="E63" s="76"/>
      <c r="F63" s="76"/>
      <c r="G63" s="76"/>
      <c r="H63" s="80"/>
      <c r="I63" s="85"/>
      <c r="J63" s="80"/>
      <c r="K63" s="80"/>
      <c r="L63" s="49"/>
      <c r="M63" s="67"/>
      <c r="N63" s="84"/>
    </row>
    <row r="64" spans="2:12" ht="12.75">
      <c r="B64" s="222"/>
      <c r="C64" s="222"/>
      <c r="D64" s="64"/>
      <c r="E64" s="57"/>
      <c r="F64" s="57"/>
      <c r="G64" s="77"/>
      <c r="H64" s="86"/>
      <c r="I64" s="86"/>
      <c r="J64" s="86"/>
      <c r="K64" s="65"/>
      <c r="L64" s="84"/>
    </row>
    <row r="65" spans="2:12" ht="12.75">
      <c r="B65" s="222"/>
      <c r="C65" s="222"/>
      <c r="D65" s="163"/>
      <c r="E65" s="77"/>
      <c r="F65" s="77"/>
      <c r="G65" s="57"/>
      <c r="H65" s="86"/>
      <c r="I65" s="86"/>
      <c r="J65" s="86"/>
      <c r="K65" s="65"/>
      <c r="L65" s="84"/>
    </row>
    <row r="66" spans="2:12" ht="12.75">
      <c r="B66" s="222"/>
      <c r="C66" s="222"/>
      <c r="D66" s="64"/>
      <c r="E66" s="57"/>
      <c r="F66" s="57"/>
      <c r="G66" s="57"/>
      <c r="H66" s="86"/>
      <c r="I66" s="86"/>
      <c r="J66" s="86"/>
      <c r="K66" s="65"/>
      <c r="L66" s="84"/>
    </row>
    <row r="67" spans="2:12" ht="12.75">
      <c r="B67" s="203"/>
      <c r="C67" s="222"/>
      <c r="D67" s="64"/>
      <c r="E67" s="57"/>
      <c r="F67" s="57"/>
      <c r="G67" s="77"/>
      <c r="H67" s="86"/>
      <c r="I67" s="86"/>
      <c r="J67" s="86"/>
      <c r="K67" s="65"/>
      <c r="L67" s="84"/>
    </row>
    <row r="68" spans="2:12" ht="12.75">
      <c r="B68" s="222"/>
      <c r="C68" s="222"/>
      <c r="D68" s="50"/>
      <c r="E68" s="57"/>
      <c r="F68" s="50"/>
      <c r="G68" s="77"/>
      <c r="H68" s="86"/>
      <c r="I68" s="86"/>
      <c r="J68" s="86"/>
      <c r="K68" s="65"/>
      <c r="L68" s="84"/>
    </row>
    <row r="69" spans="2:12" ht="12.75">
      <c r="B69" s="222"/>
      <c r="C69" s="222"/>
      <c r="D69" s="88"/>
      <c r="E69" s="57"/>
      <c r="F69" s="50"/>
      <c r="G69" s="57"/>
      <c r="H69" s="86"/>
      <c r="I69" s="86"/>
      <c r="J69" s="86"/>
      <c r="K69" s="65"/>
      <c r="L69" s="84"/>
    </row>
    <row r="70" spans="2:11" ht="12.75">
      <c r="B70" s="224"/>
      <c r="C70" s="224"/>
      <c r="D70" s="93"/>
      <c r="E70" s="77"/>
      <c r="F70" s="77"/>
      <c r="G70" s="77"/>
      <c r="H70" s="92"/>
      <c r="I70" s="92"/>
      <c r="J70" s="92"/>
      <c r="K70" s="121"/>
    </row>
    <row r="71" spans="2:11" ht="12.75">
      <c r="B71" s="224"/>
      <c r="C71" s="224"/>
      <c r="D71" s="93"/>
      <c r="E71" s="77"/>
      <c r="F71" s="77"/>
      <c r="G71" s="77"/>
      <c r="H71" s="92"/>
      <c r="I71" s="92"/>
      <c r="J71" s="92"/>
      <c r="K71" s="121"/>
    </row>
    <row r="72" spans="2:11" ht="12.75">
      <c r="B72" s="224"/>
      <c r="C72" s="224"/>
      <c r="D72" s="93"/>
      <c r="E72" s="77"/>
      <c r="F72" s="77"/>
      <c r="G72" s="77"/>
      <c r="H72" s="92"/>
      <c r="I72" s="92"/>
      <c r="J72" s="92"/>
      <c r="K72" s="121"/>
    </row>
    <row r="73" spans="2:11" ht="12.75">
      <c r="B73" s="224"/>
      <c r="C73" s="224"/>
      <c r="D73" s="93"/>
      <c r="E73" s="77"/>
      <c r="F73" s="77"/>
      <c r="G73" s="77"/>
      <c r="H73" s="92"/>
      <c r="I73" s="92"/>
      <c r="J73" s="92"/>
      <c r="K73" s="121"/>
    </row>
    <row r="74" spans="2:11" ht="12.75">
      <c r="B74" s="224"/>
      <c r="C74" s="224"/>
      <c r="D74" s="163"/>
      <c r="E74" s="77"/>
      <c r="F74" s="77"/>
      <c r="G74" s="77"/>
      <c r="H74" s="92"/>
      <c r="I74" s="92"/>
      <c r="J74" s="92"/>
      <c r="K74" s="121"/>
    </row>
    <row r="75" spans="2:11" ht="12.75">
      <c r="B75" s="203"/>
      <c r="C75" s="224"/>
      <c r="D75" s="163"/>
      <c r="E75" s="77"/>
      <c r="F75" s="77"/>
      <c r="G75" s="98"/>
      <c r="H75" s="92"/>
      <c r="I75" s="92"/>
      <c r="J75" s="92"/>
      <c r="K75" s="121"/>
    </row>
    <row r="76" spans="2:11" ht="12.75">
      <c r="B76" s="224"/>
      <c r="C76" s="224"/>
      <c r="D76" s="97"/>
      <c r="E76" s="77"/>
      <c r="F76" s="95"/>
      <c r="G76" s="98"/>
      <c r="H76" s="99"/>
      <c r="I76" s="99"/>
      <c r="J76" s="99"/>
      <c r="K76" s="121"/>
    </row>
    <row r="77" spans="2:11" ht="12.75">
      <c r="B77" s="203"/>
      <c r="C77" s="224"/>
      <c r="D77" s="93"/>
      <c r="E77" s="77"/>
      <c r="F77" s="77"/>
      <c r="G77" s="77"/>
      <c r="H77" s="102"/>
      <c r="I77" s="102"/>
      <c r="J77" s="102"/>
      <c r="K77" s="121"/>
    </row>
    <row r="78" spans="2:11" ht="12.75">
      <c r="B78" s="224"/>
      <c r="C78" s="224"/>
      <c r="D78" s="93"/>
      <c r="E78" s="77"/>
      <c r="F78" s="77"/>
      <c r="G78" s="77"/>
      <c r="H78" s="102"/>
      <c r="I78" s="102"/>
      <c r="J78" s="102"/>
      <c r="K78" s="121"/>
    </row>
    <row r="79" spans="2:11" ht="12.75">
      <c r="B79" s="203"/>
      <c r="C79" s="224"/>
      <c r="D79" s="93"/>
      <c r="E79" s="77"/>
      <c r="F79" s="77"/>
      <c r="G79" s="77"/>
      <c r="H79" s="102"/>
      <c r="I79" s="102"/>
      <c r="J79" s="102"/>
      <c r="K79" s="121"/>
    </row>
    <row r="80" spans="3:10" ht="12.75">
      <c r="C80" s="224"/>
      <c r="D80" s="93"/>
      <c r="E80" s="77"/>
      <c r="F80" s="77"/>
      <c r="G80" s="77"/>
      <c r="H80" s="102"/>
      <c r="I80" s="102"/>
      <c r="J80" s="102"/>
    </row>
    <row r="81" spans="2:10" ht="12.75">
      <c r="B81" s="203"/>
      <c r="C81" s="224"/>
      <c r="D81" s="93"/>
      <c r="E81" s="77"/>
      <c r="F81" s="77"/>
      <c r="G81" s="77"/>
      <c r="H81" s="102"/>
      <c r="I81" s="102"/>
      <c r="J81" s="102"/>
    </row>
    <row r="82" spans="2:10" ht="12.75">
      <c r="B82" s="224"/>
      <c r="C82" s="224"/>
      <c r="D82" s="93"/>
      <c r="E82" s="77"/>
      <c r="F82" s="77"/>
      <c r="G82" s="77"/>
      <c r="H82" s="102"/>
      <c r="I82" s="102"/>
      <c r="J82" s="102"/>
    </row>
    <row r="83" spans="2:10" ht="12.75">
      <c r="B83" s="224"/>
      <c r="C83" s="224"/>
      <c r="D83" s="93"/>
      <c r="E83" s="77"/>
      <c r="F83" s="77"/>
      <c r="G83" s="77"/>
      <c r="H83" s="102"/>
      <c r="I83" s="102"/>
      <c r="J83" s="102"/>
    </row>
    <row r="84" spans="2:10" ht="12.75">
      <c r="B84" s="224"/>
      <c r="C84" s="224"/>
      <c r="D84" s="93"/>
      <c r="E84" s="77"/>
      <c r="F84" s="77"/>
      <c r="G84" s="77"/>
      <c r="H84" s="102"/>
      <c r="I84" s="102"/>
      <c r="J84" s="102"/>
    </row>
    <row r="85" spans="2:10" ht="12.75">
      <c r="B85" s="224"/>
      <c r="C85" s="224"/>
      <c r="D85" s="96"/>
      <c r="E85" s="77"/>
      <c r="F85" s="95"/>
      <c r="G85" s="77"/>
      <c r="H85" s="102"/>
      <c r="I85" s="102"/>
      <c r="J85" s="102"/>
    </row>
    <row r="86" spans="2:10" ht="12.75">
      <c r="B86" s="222"/>
      <c r="C86" s="222"/>
      <c r="D86" s="64"/>
      <c r="E86" s="57"/>
      <c r="F86" s="57"/>
      <c r="G86" s="57"/>
      <c r="H86" s="103"/>
      <c r="I86" s="103"/>
      <c r="J86" s="103"/>
    </row>
    <row r="87" spans="2:10" ht="12.75">
      <c r="B87" s="222"/>
      <c r="C87" s="222"/>
      <c r="D87" s="64"/>
      <c r="E87" s="57"/>
      <c r="F87" s="57"/>
      <c r="G87" s="57"/>
      <c r="H87" s="103"/>
      <c r="I87" s="103"/>
      <c r="J87" s="103"/>
    </row>
    <row r="88" spans="2:10" ht="12.75">
      <c r="B88" s="203"/>
      <c r="C88" s="222"/>
      <c r="D88" s="64"/>
      <c r="E88" s="57"/>
      <c r="F88" s="57"/>
      <c r="G88" s="57"/>
      <c r="H88" s="103"/>
      <c r="I88" s="103"/>
      <c r="J88" s="103"/>
    </row>
    <row r="90" spans="2:10" ht="12.75">
      <c r="B90" s="222"/>
      <c r="C90" s="222"/>
      <c r="D90" s="87"/>
      <c r="E90" s="57"/>
      <c r="F90" s="57"/>
      <c r="G90" s="57"/>
      <c r="H90" s="103"/>
      <c r="I90" s="103"/>
      <c r="J90" s="103"/>
    </row>
    <row r="91" spans="2:10" ht="12.75">
      <c r="B91" s="222"/>
      <c r="C91" s="222"/>
      <c r="D91" s="64"/>
      <c r="E91" s="57"/>
      <c r="F91" s="57"/>
      <c r="G91" s="57"/>
      <c r="H91" s="103"/>
      <c r="I91" s="103"/>
      <c r="J91" s="103"/>
    </row>
    <row r="92" spans="2:10" ht="12.75">
      <c r="B92" s="222"/>
      <c r="C92" s="222"/>
      <c r="D92" s="64"/>
      <c r="E92" s="57"/>
      <c r="F92" s="57"/>
      <c r="G92" s="57"/>
      <c r="H92" s="103"/>
      <c r="I92" s="103"/>
      <c r="J92" s="103"/>
    </row>
    <row r="93" spans="2:10" ht="12.75">
      <c r="B93" s="222"/>
      <c r="C93" s="222"/>
      <c r="D93" s="64"/>
      <c r="E93" s="57"/>
      <c r="F93" s="57"/>
      <c r="G93" s="57"/>
      <c r="H93" s="103"/>
      <c r="I93" s="103"/>
      <c r="J93" s="103"/>
    </row>
    <row r="94" spans="2:10" ht="12.75">
      <c r="B94" s="222"/>
      <c r="C94" s="222"/>
      <c r="D94" s="88"/>
      <c r="E94" s="57"/>
      <c r="F94" s="50"/>
      <c r="G94" s="57"/>
      <c r="H94" s="103"/>
      <c r="I94" s="103"/>
      <c r="J94" s="103"/>
    </row>
    <row r="95" spans="2:10" ht="12.75">
      <c r="B95" s="222"/>
      <c r="C95" s="222"/>
      <c r="D95" s="64"/>
      <c r="E95" s="57"/>
      <c r="F95" s="57"/>
      <c r="G95" s="57"/>
      <c r="H95" s="103"/>
      <c r="I95" s="103"/>
      <c r="J95" s="103"/>
    </row>
    <row r="96" spans="2:10" ht="12.75">
      <c r="B96" s="203"/>
      <c r="C96" s="222"/>
      <c r="D96" s="64"/>
      <c r="E96" s="57"/>
      <c r="F96" s="57"/>
      <c r="G96" s="57"/>
      <c r="H96" s="57"/>
      <c r="I96" s="57"/>
      <c r="J96" s="57"/>
    </row>
    <row r="97" spans="2:11" ht="12.75">
      <c r="B97" s="222"/>
      <c r="C97" s="222"/>
      <c r="D97" s="64"/>
      <c r="E97" s="57"/>
      <c r="F97" s="57"/>
      <c r="G97" s="57"/>
      <c r="H97" s="103"/>
      <c r="I97" s="103"/>
      <c r="J97" s="103"/>
      <c r="K97" s="121"/>
    </row>
    <row r="98" spans="2:11" ht="12.75">
      <c r="B98" s="222"/>
      <c r="C98" s="222"/>
      <c r="D98" s="88"/>
      <c r="E98" s="57"/>
      <c r="F98" s="50"/>
      <c r="G98" s="57"/>
      <c r="H98" s="103"/>
      <c r="I98" s="103"/>
      <c r="J98" s="103"/>
      <c r="K98" s="121"/>
    </row>
    <row r="99" spans="2:11" ht="12.75">
      <c r="B99" s="203"/>
      <c r="C99" s="203"/>
      <c r="D99" s="64"/>
      <c r="E99" s="57"/>
      <c r="F99" s="57"/>
      <c r="G99" s="57"/>
      <c r="H99" s="103"/>
      <c r="I99" s="103"/>
      <c r="J99" s="103"/>
      <c r="K99" s="121"/>
    </row>
  </sheetData>
  <mergeCells count="6">
    <mergeCell ref="G6:K6"/>
    <mergeCell ref="L1:M1"/>
    <mergeCell ref="B1:K1"/>
    <mergeCell ref="B3:K3"/>
    <mergeCell ref="B2:K2"/>
    <mergeCell ref="B4:K4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orientation="portrait" paperSize="9" scale="89" r:id="rId1"/>
  <headerFooter alignWithMargins="0">
    <oddFooter>&amp;L&amp;F   &amp;D  &amp;T&amp;C&amp;"Arial,Gras"&amp;12Itinéraire définitif au 20/06/05&amp;RLes communes en lettres
majuscules sont des chefs-lieux
de cantons, sous-préfectures
ou préfectures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>
    <pageSetUpPr fitToPage="1"/>
  </sheetPr>
  <dimension ref="A1:S96"/>
  <sheetViews>
    <sheetView workbookViewId="0" topLeftCell="A25">
      <selection activeCell="G6" sqref="G6:K6"/>
    </sheetView>
  </sheetViews>
  <sheetFormatPr defaultColWidth="11.421875" defaultRowHeight="12.75"/>
  <cols>
    <col min="1" max="1" width="6.7109375" style="223" customWidth="1"/>
    <col min="2" max="3" width="9.28125" style="206" customWidth="1"/>
    <col min="4" max="4" width="31.7109375" style="56" customWidth="1"/>
    <col min="5" max="6" width="6.7109375" style="94" customWidth="1"/>
    <col min="7" max="10" width="7.7109375" style="94" customWidth="1"/>
    <col min="11" max="11" width="7.7109375" style="157" customWidth="1"/>
    <col min="12" max="16384" width="8.57421875" style="56" customWidth="1"/>
  </cols>
  <sheetData>
    <row r="1" spans="1:19" ht="12.75">
      <c r="A1" s="217"/>
      <c r="B1" s="276" t="s">
        <v>0</v>
      </c>
      <c r="C1" s="277"/>
      <c r="D1" s="277"/>
      <c r="E1" s="277"/>
      <c r="F1" s="277"/>
      <c r="G1" s="277"/>
      <c r="H1" s="277"/>
      <c r="I1" s="277"/>
      <c r="J1" s="277"/>
      <c r="K1" s="277"/>
      <c r="L1" s="273" t="s">
        <v>36</v>
      </c>
      <c r="M1" s="273"/>
      <c r="N1" s="53">
        <v>0.041666666666666664</v>
      </c>
      <c r="O1" s="54">
        <v>16</v>
      </c>
      <c r="P1" s="54">
        <v>15</v>
      </c>
      <c r="Q1" s="54">
        <v>14</v>
      </c>
      <c r="R1" s="54">
        <v>13</v>
      </c>
      <c r="S1" s="55">
        <v>12</v>
      </c>
    </row>
    <row r="2" spans="1:19" ht="12.75">
      <c r="A2" s="218"/>
      <c r="B2" s="278" t="s">
        <v>71</v>
      </c>
      <c r="C2" s="279"/>
      <c r="D2" s="279"/>
      <c r="E2" s="279"/>
      <c r="F2" s="279"/>
      <c r="G2" s="279"/>
      <c r="H2" s="279"/>
      <c r="I2" s="279"/>
      <c r="J2" s="279"/>
      <c r="K2" s="279"/>
      <c r="L2" s="58"/>
      <c r="M2" s="52"/>
      <c r="N2" s="58"/>
      <c r="O2" s="58"/>
      <c r="P2" s="50"/>
      <c r="Q2" s="50"/>
      <c r="R2" s="50"/>
      <c r="S2" s="51"/>
    </row>
    <row r="3" spans="1:19" ht="12.75">
      <c r="A3" s="218"/>
      <c r="B3" s="278" t="s">
        <v>135</v>
      </c>
      <c r="C3" s="279"/>
      <c r="D3" s="279"/>
      <c r="E3" s="279"/>
      <c r="F3" s="279"/>
      <c r="G3" s="279"/>
      <c r="H3" s="279"/>
      <c r="I3" s="279"/>
      <c r="J3" s="279"/>
      <c r="K3" s="279"/>
      <c r="L3" s="60" t="s">
        <v>37</v>
      </c>
      <c r="M3" s="52">
        <v>1</v>
      </c>
      <c r="N3" s="58" t="s">
        <v>38</v>
      </c>
      <c r="O3" s="61">
        <f>($N$1/O1)</f>
        <v>0.0026041666666666665</v>
      </c>
      <c r="P3" s="61">
        <f>($N$1/P1)</f>
        <v>0.0027777777777777775</v>
      </c>
      <c r="Q3" s="61">
        <f>($N$1/Q1)</f>
        <v>0.002976190476190476</v>
      </c>
      <c r="R3" s="61">
        <f>($N$1/R1)</f>
        <v>0.003205128205128205</v>
      </c>
      <c r="S3" s="62">
        <f>($N$1/S1)</f>
        <v>0.003472222222222222</v>
      </c>
    </row>
    <row r="4" spans="1:12" ht="12.75">
      <c r="A4" s="218"/>
      <c r="B4" s="282" t="s">
        <v>67</v>
      </c>
      <c r="C4" s="283"/>
      <c r="D4" s="283"/>
      <c r="E4" s="283"/>
      <c r="F4" s="283"/>
      <c r="G4" s="283"/>
      <c r="H4" s="283"/>
      <c r="I4" s="283"/>
      <c r="J4" s="283"/>
      <c r="K4" s="283"/>
      <c r="L4" s="64"/>
    </row>
    <row r="5" spans="1:14" ht="12.75">
      <c r="A5" s="219"/>
      <c r="B5" s="207"/>
      <c r="C5" s="210"/>
      <c r="D5" s="242" t="s">
        <v>581</v>
      </c>
      <c r="E5" s="72"/>
      <c r="F5" s="72"/>
      <c r="G5" s="72"/>
      <c r="H5" s="243">
        <v>190.5</v>
      </c>
      <c r="I5" s="72" t="s">
        <v>1</v>
      </c>
      <c r="J5" s="72"/>
      <c r="K5" s="247"/>
      <c r="L5" s="66">
        <v>0.09375</v>
      </c>
      <c r="M5" s="66">
        <v>0.09375</v>
      </c>
      <c r="N5" s="56" t="s">
        <v>43</v>
      </c>
    </row>
    <row r="6" spans="1:14" ht="12.75">
      <c r="A6" s="239"/>
      <c r="B6" s="70" t="s">
        <v>1</v>
      </c>
      <c r="C6" s="69"/>
      <c r="D6" s="68" t="s">
        <v>2</v>
      </c>
      <c r="E6" s="68" t="s">
        <v>40</v>
      </c>
      <c r="F6" s="68" t="s">
        <v>3</v>
      </c>
      <c r="G6" s="284" t="s">
        <v>4</v>
      </c>
      <c r="H6" s="284"/>
      <c r="I6" s="284"/>
      <c r="J6" s="284"/>
      <c r="K6" s="284"/>
      <c r="L6" s="66">
        <v>0.5729166666666666</v>
      </c>
      <c r="M6" s="66">
        <v>0.5729166666666666</v>
      </c>
      <c r="N6" s="63" t="s">
        <v>44</v>
      </c>
    </row>
    <row r="7" spans="1:13" ht="12.75">
      <c r="A7" s="196" t="s">
        <v>142</v>
      </c>
      <c r="B7" s="195" t="s">
        <v>5</v>
      </c>
      <c r="C7" s="71" t="s">
        <v>6</v>
      </c>
      <c r="D7" s="255"/>
      <c r="E7" s="72" t="s">
        <v>41</v>
      </c>
      <c r="F7" s="72"/>
      <c r="G7" s="72" t="s">
        <v>39</v>
      </c>
      <c r="H7" s="72" t="s">
        <v>28</v>
      </c>
      <c r="I7" s="73" t="s">
        <v>7</v>
      </c>
      <c r="J7" s="73" t="s">
        <v>8</v>
      </c>
      <c r="K7" s="72" t="s">
        <v>9</v>
      </c>
      <c r="L7" s="57"/>
      <c r="M7" s="67"/>
    </row>
    <row r="8" spans="1:15" ht="12.75">
      <c r="A8" s="220"/>
      <c r="B8" s="233"/>
      <c r="C8" s="221"/>
      <c r="D8" s="120" t="s">
        <v>431</v>
      </c>
      <c r="E8" s="76"/>
      <c r="F8" s="76"/>
      <c r="G8" s="68"/>
      <c r="H8" s="112"/>
      <c r="I8" s="83"/>
      <c r="J8" s="83"/>
      <c r="K8" s="74"/>
      <c r="L8" s="79"/>
      <c r="M8" s="67"/>
      <c r="N8" s="67"/>
      <c r="O8" s="67"/>
    </row>
    <row r="9" spans="1:15" ht="12.75">
      <c r="A9" s="221">
        <v>0</v>
      </c>
      <c r="B9" s="233">
        <f>$H$5</f>
        <v>190.5</v>
      </c>
      <c r="C9" s="221">
        <v>0</v>
      </c>
      <c r="D9" s="248" t="s">
        <v>202</v>
      </c>
      <c r="E9" s="76" t="s">
        <v>77</v>
      </c>
      <c r="F9" s="76">
        <v>485</v>
      </c>
      <c r="G9" s="78">
        <f>$L$5</f>
        <v>0.09375</v>
      </c>
      <c r="H9" s="78">
        <f>$L$5</f>
        <v>0.09375</v>
      </c>
      <c r="I9" s="78">
        <f>$L$5</f>
        <v>0.09375</v>
      </c>
      <c r="J9" s="78">
        <f>$M$5</f>
        <v>0.09375</v>
      </c>
      <c r="K9" s="78">
        <f>$M$5</f>
        <v>0.09375</v>
      </c>
      <c r="L9" s="79"/>
      <c r="M9" s="67"/>
      <c r="N9" s="67"/>
      <c r="O9" s="67"/>
    </row>
    <row r="10" spans="1:15" ht="12.75">
      <c r="A10" s="221">
        <v>5</v>
      </c>
      <c r="B10" s="233">
        <f>B9-A10</f>
        <v>185.5</v>
      </c>
      <c r="C10" s="221">
        <f>C9+A10</f>
        <v>5</v>
      </c>
      <c r="D10" s="118" t="s">
        <v>435</v>
      </c>
      <c r="E10" s="76" t="s">
        <v>77</v>
      </c>
      <c r="F10" s="76"/>
      <c r="G10" s="85">
        <f>SUM($G$9+$O$3*C10)</f>
        <v>0.10677083333333333</v>
      </c>
      <c r="H10" s="85">
        <f>SUM($H$9+$P$3*C10)</f>
        <v>0.1076388888888889</v>
      </c>
      <c r="I10" s="85">
        <f>SUM($I$9+$Q$3*C10)</f>
        <v>0.10863095238095238</v>
      </c>
      <c r="J10" s="85">
        <f>SUM($J$9+$R$3*C10)</f>
        <v>0.10977564102564102</v>
      </c>
      <c r="K10" s="85">
        <f>SUM($K$9+$S$3*C10)</f>
        <v>0.1111111111111111</v>
      </c>
      <c r="L10" s="79"/>
      <c r="M10" s="67"/>
      <c r="N10" s="67"/>
      <c r="O10" s="67"/>
    </row>
    <row r="11" spans="1:15" ht="13.5" customHeight="1">
      <c r="A11" s="221">
        <v>4</v>
      </c>
      <c r="B11" s="233">
        <f aca="true" t="shared" si="0" ref="B11:B37">B10-A11</f>
        <v>181.5</v>
      </c>
      <c r="C11" s="221">
        <f aca="true" t="shared" si="1" ref="C11:C37">C10+A11</f>
        <v>9</v>
      </c>
      <c r="D11" s="118" t="s">
        <v>647</v>
      </c>
      <c r="E11" s="76" t="s">
        <v>51</v>
      </c>
      <c r="F11" s="76"/>
      <c r="G11" s="85">
        <f aca="true" t="shared" si="2" ref="G11:G29">SUM($G$9+$O$3*C11)</f>
        <v>0.1171875</v>
      </c>
      <c r="H11" s="85">
        <f aca="true" t="shared" si="3" ref="H11:H29">SUM($H$9+$P$3*C11)</f>
        <v>0.11875</v>
      </c>
      <c r="I11" s="85">
        <f aca="true" t="shared" si="4" ref="I11:I29">SUM($I$9+$Q$3*C11)</f>
        <v>0.12053571428571429</v>
      </c>
      <c r="J11" s="85">
        <f aca="true" t="shared" si="5" ref="J11:J29">SUM($J$9+$R$3*C11)</f>
        <v>0.12259615384615384</v>
      </c>
      <c r="K11" s="85">
        <f aca="true" t="shared" si="6" ref="K11:K29">SUM($K$9+$S$3*C11)</f>
        <v>0.125</v>
      </c>
      <c r="L11" s="79"/>
      <c r="M11" s="67"/>
      <c r="N11" s="67"/>
      <c r="O11" s="67"/>
    </row>
    <row r="12" spans="1:15" ht="12.75">
      <c r="A12" s="221">
        <v>4</v>
      </c>
      <c r="B12" s="233">
        <f t="shared" si="0"/>
        <v>177.5</v>
      </c>
      <c r="C12" s="221">
        <f t="shared" si="1"/>
        <v>13</v>
      </c>
      <c r="D12" s="118" t="s">
        <v>436</v>
      </c>
      <c r="E12" s="76" t="s">
        <v>437</v>
      </c>
      <c r="F12" s="76"/>
      <c r="G12" s="85">
        <f t="shared" si="2"/>
        <v>0.12760416666666666</v>
      </c>
      <c r="H12" s="85">
        <f t="shared" si="3"/>
        <v>0.1298611111111111</v>
      </c>
      <c r="I12" s="85">
        <f t="shared" si="4"/>
        <v>0.1324404761904762</v>
      </c>
      <c r="J12" s="85">
        <f t="shared" si="5"/>
        <v>0.13541666666666666</v>
      </c>
      <c r="K12" s="85">
        <f t="shared" si="6"/>
        <v>0.1388888888888889</v>
      </c>
      <c r="M12" s="67"/>
      <c r="N12" s="67"/>
      <c r="O12" s="67"/>
    </row>
    <row r="13" spans="1:15" ht="12.75">
      <c r="A13" s="221">
        <v>3</v>
      </c>
      <c r="B13" s="233">
        <f t="shared" si="0"/>
        <v>174.5</v>
      </c>
      <c r="C13" s="221">
        <f t="shared" si="1"/>
        <v>16</v>
      </c>
      <c r="D13" s="261" t="s">
        <v>438</v>
      </c>
      <c r="E13" s="158" t="s">
        <v>439</v>
      </c>
      <c r="F13" s="76"/>
      <c r="G13" s="85">
        <f t="shared" si="2"/>
        <v>0.13541666666666666</v>
      </c>
      <c r="H13" s="85">
        <f t="shared" si="3"/>
        <v>0.13819444444444445</v>
      </c>
      <c r="I13" s="85">
        <f t="shared" si="4"/>
        <v>0.14136904761904762</v>
      </c>
      <c r="J13" s="85">
        <f t="shared" si="5"/>
        <v>0.14503205128205127</v>
      </c>
      <c r="K13" s="85">
        <f t="shared" si="6"/>
        <v>0.14930555555555555</v>
      </c>
      <c r="M13" s="67"/>
      <c r="N13" s="67"/>
      <c r="O13" s="67"/>
    </row>
    <row r="14" spans="1:15" ht="12.75">
      <c r="A14" s="221">
        <v>5</v>
      </c>
      <c r="B14" s="233">
        <f t="shared" si="0"/>
        <v>169.5</v>
      </c>
      <c r="C14" s="221">
        <f t="shared" si="1"/>
        <v>21</v>
      </c>
      <c r="D14" s="162" t="s">
        <v>611</v>
      </c>
      <c r="E14" s="76" t="s">
        <v>439</v>
      </c>
      <c r="F14" s="76"/>
      <c r="G14" s="85">
        <f t="shared" si="2"/>
        <v>0.1484375</v>
      </c>
      <c r="H14" s="85">
        <f t="shared" si="3"/>
        <v>0.15208333333333332</v>
      </c>
      <c r="I14" s="85">
        <f t="shared" si="4"/>
        <v>0.15625</v>
      </c>
      <c r="J14" s="85">
        <f t="shared" si="5"/>
        <v>0.1610576923076923</v>
      </c>
      <c r="K14" s="85">
        <f t="shared" si="6"/>
        <v>0.16666666666666666</v>
      </c>
      <c r="M14" s="67"/>
      <c r="N14" s="67"/>
      <c r="O14" s="67"/>
    </row>
    <row r="15" spans="1:15" ht="12.75">
      <c r="A15" s="221">
        <v>3</v>
      </c>
      <c r="B15" s="233">
        <f t="shared" si="0"/>
        <v>166.5</v>
      </c>
      <c r="C15" s="221">
        <f t="shared" si="1"/>
        <v>24</v>
      </c>
      <c r="D15" s="118" t="s">
        <v>440</v>
      </c>
      <c r="E15" s="158" t="s">
        <v>58</v>
      </c>
      <c r="F15" s="76"/>
      <c r="G15" s="85">
        <f t="shared" si="2"/>
        <v>0.15625</v>
      </c>
      <c r="H15" s="85">
        <f t="shared" si="3"/>
        <v>0.16041666666666665</v>
      </c>
      <c r="I15" s="85">
        <f t="shared" si="4"/>
        <v>0.16517857142857142</v>
      </c>
      <c r="J15" s="85">
        <f t="shared" si="5"/>
        <v>0.17067307692307693</v>
      </c>
      <c r="K15" s="85">
        <f t="shared" si="6"/>
        <v>0.17708333333333331</v>
      </c>
      <c r="L15" s="66"/>
      <c r="M15" s="67"/>
      <c r="N15" s="67"/>
      <c r="O15" s="67"/>
    </row>
    <row r="16" spans="1:15" ht="12.75">
      <c r="A16" s="221">
        <v>11</v>
      </c>
      <c r="B16" s="233">
        <f t="shared" si="0"/>
        <v>155.5</v>
      </c>
      <c r="C16" s="221">
        <f t="shared" si="1"/>
        <v>35</v>
      </c>
      <c r="D16" s="162" t="s">
        <v>441</v>
      </c>
      <c r="E16" s="76" t="s">
        <v>63</v>
      </c>
      <c r="F16" s="76"/>
      <c r="G16" s="85">
        <f t="shared" si="2"/>
        <v>0.18489583333333331</v>
      </c>
      <c r="H16" s="85">
        <f t="shared" si="3"/>
        <v>0.1909722222222222</v>
      </c>
      <c r="I16" s="85">
        <f t="shared" si="4"/>
        <v>0.19791666666666666</v>
      </c>
      <c r="J16" s="85">
        <f t="shared" si="5"/>
        <v>0.20592948717948717</v>
      </c>
      <c r="K16" s="85">
        <f t="shared" si="6"/>
        <v>0.2152777777777778</v>
      </c>
      <c r="L16" s="66"/>
      <c r="M16" s="67"/>
      <c r="N16" s="67"/>
      <c r="O16" s="67"/>
    </row>
    <row r="17" spans="1:15" ht="12.75">
      <c r="A17" s="221">
        <v>7</v>
      </c>
      <c r="B17" s="233">
        <f t="shared" si="0"/>
        <v>148.5</v>
      </c>
      <c r="C17" s="221">
        <f t="shared" si="1"/>
        <v>42</v>
      </c>
      <c r="D17" s="118" t="s">
        <v>442</v>
      </c>
      <c r="E17" s="76" t="s">
        <v>443</v>
      </c>
      <c r="F17" s="76"/>
      <c r="G17" s="85">
        <f t="shared" si="2"/>
        <v>0.203125</v>
      </c>
      <c r="H17" s="85">
        <f t="shared" si="3"/>
        <v>0.21041666666666664</v>
      </c>
      <c r="I17" s="85">
        <f t="shared" si="4"/>
        <v>0.21875</v>
      </c>
      <c r="J17" s="85">
        <f t="shared" si="5"/>
        <v>0.2283653846153846</v>
      </c>
      <c r="K17" s="85">
        <f t="shared" si="6"/>
        <v>0.23958333333333331</v>
      </c>
      <c r="L17" s="66"/>
      <c r="M17" s="67"/>
      <c r="N17" s="67"/>
      <c r="O17" s="67"/>
    </row>
    <row r="18" spans="1:15" ht="12.75">
      <c r="A18" s="221">
        <v>3</v>
      </c>
      <c r="B18" s="233">
        <f t="shared" si="0"/>
        <v>145.5</v>
      </c>
      <c r="C18" s="221">
        <f t="shared" si="1"/>
        <v>45</v>
      </c>
      <c r="D18" s="120" t="s">
        <v>450</v>
      </c>
      <c r="E18" s="76" t="s">
        <v>443</v>
      </c>
      <c r="F18" s="76"/>
      <c r="G18" s="85">
        <f>SUM($G$9+$O$3*C18)</f>
        <v>0.2109375</v>
      </c>
      <c r="H18" s="85">
        <f>SUM($H$9+$P$3*C18)</f>
        <v>0.21875</v>
      </c>
      <c r="I18" s="85">
        <f>SUM($I$9+$Q$3*C18)</f>
        <v>0.22767857142857142</v>
      </c>
      <c r="J18" s="85">
        <f>SUM($J$9+$R$3*C18)</f>
        <v>0.23798076923076922</v>
      </c>
      <c r="K18" s="85">
        <f>SUM($K$9+$S$3*C18)</f>
        <v>0.25</v>
      </c>
      <c r="L18" s="66"/>
      <c r="M18" s="67"/>
      <c r="N18" s="67"/>
      <c r="O18" s="67"/>
    </row>
    <row r="19" spans="1:15" ht="12.75">
      <c r="A19" s="221">
        <v>1</v>
      </c>
      <c r="B19" s="233">
        <f t="shared" si="0"/>
        <v>144.5</v>
      </c>
      <c r="C19" s="221">
        <f t="shared" si="1"/>
        <v>46</v>
      </c>
      <c r="D19" s="118" t="s">
        <v>444</v>
      </c>
      <c r="E19" s="76" t="s">
        <v>445</v>
      </c>
      <c r="F19" s="76"/>
      <c r="G19" s="85">
        <f t="shared" si="2"/>
        <v>0.21354166666666666</v>
      </c>
      <c r="H19" s="85">
        <f t="shared" si="3"/>
        <v>0.22152777777777777</v>
      </c>
      <c r="I19" s="85">
        <f t="shared" si="4"/>
        <v>0.2306547619047619</v>
      </c>
      <c r="J19" s="85">
        <f t="shared" si="5"/>
        <v>0.24118589743589744</v>
      </c>
      <c r="K19" s="85">
        <f t="shared" si="6"/>
        <v>0.2534722222222222</v>
      </c>
      <c r="L19" s="66"/>
      <c r="M19" s="67"/>
      <c r="N19" s="67"/>
      <c r="O19" s="67"/>
    </row>
    <row r="20" spans="1:15" ht="12.75">
      <c r="A20" s="221">
        <v>2</v>
      </c>
      <c r="B20" s="233">
        <f t="shared" si="0"/>
        <v>142.5</v>
      </c>
      <c r="C20" s="221">
        <f t="shared" si="1"/>
        <v>48</v>
      </c>
      <c r="D20" s="118" t="s">
        <v>446</v>
      </c>
      <c r="E20" s="76" t="s">
        <v>447</v>
      </c>
      <c r="F20" s="76"/>
      <c r="G20" s="85">
        <f t="shared" si="2"/>
        <v>0.21875</v>
      </c>
      <c r="H20" s="85">
        <f t="shared" si="3"/>
        <v>0.2270833333333333</v>
      </c>
      <c r="I20" s="85">
        <f t="shared" si="4"/>
        <v>0.23660714285714285</v>
      </c>
      <c r="J20" s="85">
        <f t="shared" si="5"/>
        <v>0.24759615384615385</v>
      </c>
      <c r="K20" s="85">
        <f t="shared" si="6"/>
        <v>0.26041666666666663</v>
      </c>
      <c r="L20" s="66"/>
      <c r="M20" s="67"/>
      <c r="N20" s="67"/>
      <c r="O20" s="67"/>
    </row>
    <row r="21" spans="1:15" ht="12.75">
      <c r="A21" s="221">
        <v>9.5</v>
      </c>
      <c r="B21" s="233">
        <f t="shared" si="0"/>
        <v>133</v>
      </c>
      <c r="C21" s="221">
        <f t="shared" si="1"/>
        <v>57.5</v>
      </c>
      <c r="D21" s="162" t="s">
        <v>448</v>
      </c>
      <c r="E21" s="76" t="s">
        <v>447</v>
      </c>
      <c r="F21" s="76"/>
      <c r="G21" s="85">
        <f t="shared" si="2"/>
        <v>0.24348958333333331</v>
      </c>
      <c r="H21" s="85">
        <f t="shared" si="3"/>
        <v>0.2534722222222222</v>
      </c>
      <c r="I21" s="85">
        <f t="shared" si="4"/>
        <v>0.2648809523809524</v>
      </c>
      <c r="J21" s="85">
        <f t="shared" si="5"/>
        <v>0.2780448717948718</v>
      </c>
      <c r="K21" s="85">
        <f t="shared" si="6"/>
        <v>0.2934027777777778</v>
      </c>
      <c r="L21" s="66"/>
      <c r="M21" s="67"/>
      <c r="N21" s="67"/>
      <c r="O21" s="67"/>
    </row>
    <row r="22" spans="1:15" s="161" customFormat="1" ht="12.75">
      <c r="A22" s="221">
        <v>6</v>
      </c>
      <c r="B22" s="233">
        <f t="shared" si="0"/>
        <v>127</v>
      </c>
      <c r="C22" s="221">
        <f t="shared" si="1"/>
        <v>63.5</v>
      </c>
      <c r="D22" s="162" t="s">
        <v>449</v>
      </c>
      <c r="E22" s="76" t="s">
        <v>447</v>
      </c>
      <c r="F22" s="158"/>
      <c r="G22" s="85">
        <f t="shared" si="2"/>
        <v>0.2591145833333333</v>
      </c>
      <c r="H22" s="85">
        <f t="shared" si="3"/>
        <v>0.2701388888888889</v>
      </c>
      <c r="I22" s="85">
        <f t="shared" si="4"/>
        <v>0.28273809523809523</v>
      </c>
      <c r="J22" s="85">
        <f t="shared" si="5"/>
        <v>0.297275641025641</v>
      </c>
      <c r="K22" s="85">
        <f t="shared" si="6"/>
        <v>0.3142361111111111</v>
      </c>
      <c r="L22" s="159"/>
      <c r="M22" s="160"/>
      <c r="N22" s="160"/>
      <c r="O22" s="160"/>
    </row>
    <row r="23" spans="1:15" ht="12.75">
      <c r="A23" s="221">
        <v>7.5</v>
      </c>
      <c r="B23" s="233">
        <f t="shared" si="0"/>
        <v>119.5</v>
      </c>
      <c r="C23" s="221">
        <f t="shared" si="1"/>
        <v>71</v>
      </c>
      <c r="D23" s="162" t="s">
        <v>612</v>
      </c>
      <c r="E23" s="76" t="s">
        <v>447</v>
      </c>
      <c r="F23" s="76"/>
      <c r="G23" s="85">
        <f t="shared" si="2"/>
        <v>0.2786458333333333</v>
      </c>
      <c r="H23" s="85">
        <f t="shared" si="3"/>
        <v>0.2909722222222222</v>
      </c>
      <c r="I23" s="85">
        <f t="shared" si="4"/>
        <v>0.30505952380952384</v>
      </c>
      <c r="J23" s="85">
        <f t="shared" si="5"/>
        <v>0.32131410256410253</v>
      </c>
      <c r="K23" s="85">
        <f t="shared" si="6"/>
        <v>0.3402777777777778</v>
      </c>
      <c r="L23" s="66"/>
      <c r="M23" s="67"/>
      <c r="N23" s="67"/>
      <c r="O23" s="67"/>
    </row>
    <row r="24" spans="1:15" ht="12.75">
      <c r="A24" s="221">
        <v>3</v>
      </c>
      <c r="B24" s="233">
        <f t="shared" si="0"/>
        <v>116.5</v>
      </c>
      <c r="C24" s="221">
        <f t="shared" si="1"/>
        <v>74</v>
      </c>
      <c r="D24" s="118" t="s">
        <v>451</v>
      </c>
      <c r="E24" s="76" t="s">
        <v>452</v>
      </c>
      <c r="F24" s="76"/>
      <c r="G24" s="85">
        <f t="shared" si="2"/>
        <v>0.2864583333333333</v>
      </c>
      <c r="H24" s="85">
        <f t="shared" si="3"/>
        <v>0.2993055555555555</v>
      </c>
      <c r="I24" s="85">
        <f t="shared" si="4"/>
        <v>0.31398809523809523</v>
      </c>
      <c r="J24" s="85">
        <f t="shared" si="5"/>
        <v>0.33092948717948717</v>
      </c>
      <c r="K24" s="85">
        <f t="shared" si="6"/>
        <v>0.3506944444444444</v>
      </c>
      <c r="L24" s="66"/>
      <c r="M24" s="67"/>
      <c r="N24" s="67"/>
      <c r="O24" s="67"/>
    </row>
    <row r="25" spans="1:15" ht="12.75">
      <c r="A25" s="221">
        <v>6</v>
      </c>
      <c r="B25" s="233">
        <f t="shared" si="0"/>
        <v>110.5</v>
      </c>
      <c r="C25" s="221">
        <f t="shared" si="1"/>
        <v>80</v>
      </c>
      <c r="D25" s="162" t="s">
        <v>453</v>
      </c>
      <c r="E25" s="76" t="s">
        <v>719</v>
      </c>
      <c r="F25" s="76">
        <v>442</v>
      </c>
      <c r="G25" s="85">
        <f t="shared" si="2"/>
        <v>0.3020833333333333</v>
      </c>
      <c r="H25" s="85">
        <f t="shared" si="3"/>
        <v>0.3159722222222222</v>
      </c>
      <c r="I25" s="85">
        <f t="shared" si="4"/>
        <v>0.3318452380952381</v>
      </c>
      <c r="J25" s="85">
        <f t="shared" si="5"/>
        <v>0.3501602564102564</v>
      </c>
      <c r="K25" s="85">
        <f t="shared" si="6"/>
        <v>0.3715277777777778</v>
      </c>
      <c r="L25" s="66"/>
      <c r="M25" s="67"/>
      <c r="N25" s="67"/>
      <c r="O25" s="67"/>
    </row>
    <row r="26" spans="1:15" ht="12.75">
      <c r="A26" s="221">
        <v>0.5</v>
      </c>
      <c r="B26" s="233">
        <f t="shared" si="0"/>
        <v>110</v>
      </c>
      <c r="C26" s="221">
        <f t="shared" si="1"/>
        <v>80.5</v>
      </c>
      <c r="D26" s="118" t="s">
        <v>720</v>
      </c>
      <c r="E26" s="76" t="s">
        <v>251</v>
      </c>
      <c r="F26" s="76"/>
      <c r="G26" s="85">
        <f t="shared" si="2"/>
        <v>0.30338541666666663</v>
      </c>
      <c r="H26" s="85">
        <f t="shared" si="3"/>
        <v>0.3173611111111111</v>
      </c>
      <c r="I26" s="85">
        <f t="shared" si="4"/>
        <v>0.3333333333333333</v>
      </c>
      <c r="J26" s="85">
        <f t="shared" si="5"/>
        <v>0.3517628205128205</v>
      </c>
      <c r="K26" s="85">
        <f t="shared" si="6"/>
        <v>0.3732638888888889</v>
      </c>
      <c r="L26" s="66"/>
      <c r="M26" s="67"/>
      <c r="N26" s="67"/>
      <c r="O26" s="67"/>
    </row>
    <row r="27" spans="1:15" ht="12.75">
      <c r="A27" s="221">
        <v>1.5</v>
      </c>
      <c r="B27" s="233">
        <f t="shared" si="0"/>
        <v>108.5</v>
      </c>
      <c r="C27" s="221">
        <f t="shared" si="1"/>
        <v>82</v>
      </c>
      <c r="D27" s="118" t="s">
        <v>721</v>
      </c>
      <c r="E27" s="76" t="s">
        <v>693</v>
      </c>
      <c r="F27" s="76"/>
      <c r="G27" s="85">
        <f t="shared" si="2"/>
        <v>0.30729166666666663</v>
      </c>
      <c r="H27" s="85">
        <f t="shared" si="3"/>
        <v>0.32152777777777775</v>
      </c>
      <c r="I27" s="85">
        <f t="shared" si="4"/>
        <v>0.33779761904761907</v>
      </c>
      <c r="J27" s="85">
        <f t="shared" si="5"/>
        <v>0.35657051282051283</v>
      </c>
      <c r="K27" s="85">
        <f t="shared" si="6"/>
        <v>0.3784722222222222</v>
      </c>
      <c r="L27" s="66"/>
      <c r="M27" s="67"/>
      <c r="N27" s="67"/>
      <c r="O27" s="67"/>
    </row>
    <row r="28" spans="1:15" ht="12.75">
      <c r="A28" s="221">
        <v>9</v>
      </c>
      <c r="B28" s="233">
        <f t="shared" si="0"/>
        <v>99.5</v>
      </c>
      <c r="C28" s="221">
        <f t="shared" si="1"/>
        <v>91</v>
      </c>
      <c r="D28" s="118" t="s">
        <v>722</v>
      </c>
      <c r="E28" s="76" t="s">
        <v>258</v>
      </c>
      <c r="F28" s="76">
        <v>608</v>
      </c>
      <c r="G28" s="85">
        <f t="shared" si="2"/>
        <v>0.33072916666666663</v>
      </c>
      <c r="H28" s="85">
        <f t="shared" si="3"/>
        <v>0.34652777777777777</v>
      </c>
      <c r="I28" s="85">
        <f t="shared" si="4"/>
        <v>0.3645833333333333</v>
      </c>
      <c r="J28" s="85">
        <f t="shared" si="5"/>
        <v>0.38541666666666663</v>
      </c>
      <c r="K28" s="85">
        <f t="shared" si="6"/>
        <v>0.4097222222222222</v>
      </c>
      <c r="L28" s="66"/>
      <c r="M28" s="67"/>
      <c r="N28" s="67"/>
      <c r="O28" s="67"/>
    </row>
    <row r="29" spans="1:15" ht="12.75">
      <c r="A29" s="221">
        <v>1.5</v>
      </c>
      <c r="B29" s="233">
        <f t="shared" si="0"/>
        <v>98</v>
      </c>
      <c r="C29" s="221">
        <f t="shared" si="1"/>
        <v>92.5</v>
      </c>
      <c r="D29" s="118" t="s">
        <v>723</v>
      </c>
      <c r="E29" s="76" t="s">
        <v>724</v>
      </c>
      <c r="F29" s="76"/>
      <c r="G29" s="85">
        <f t="shared" si="2"/>
        <v>0.33463541666666663</v>
      </c>
      <c r="H29" s="85">
        <f t="shared" si="3"/>
        <v>0.3506944444444444</v>
      </c>
      <c r="I29" s="85">
        <f t="shared" si="4"/>
        <v>0.369047619047619</v>
      </c>
      <c r="J29" s="85">
        <f t="shared" si="5"/>
        <v>0.390224358974359</v>
      </c>
      <c r="K29" s="85">
        <f t="shared" si="6"/>
        <v>0.4149305555555555</v>
      </c>
      <c r="L29" s="66"/>
      <c r="M29" s="67"/>
      <c r="N29" s="67"/>
      <c r="O29" s="67"/>
    </row>
    <row r="30" spans="1:15" ht="12.75">
      <c r="A30" s="221">
        <v>4.5</v>
      </c>
      <c r="B30" s="233">
        <f t="shared" si="0"/>
        <v>93.5</v>
      </c>
      <c r="C30" s="221">
        <f t="shared" si="1"/>
        <v>97</v>
      </c>
      <c r="D30" s="118" t="s">
        <v>726</v>
      </c>
      <c r="E30" s="76" t="s">
        <v>725</v>
      </c>
      <c r="F30" s="76">
        <v>870</v>
      </c>
      <c r="G30" s="85">
        <f aca="true" t="shared" si="7" ref="G30:G37">SUM($G$9+$O$3*C30)</f>
        <v>0.34635416666666663</v>
      </c>
      <c r="H30" s="85">
        <f aca="true" t="shared" si="8" ref="H30:H37">SUM($H$9+$P$3*C30)</f>
        <v>0.36319444444444443</v>
      </c>
      <c r="I30" s="85">
        <f aca="true" t="shared" si="9" ref="I30:I37">SUM($I$9+$Q$3*C30)</f>
        <v>0.38244047619047616</v>
      </c>
      <c r="J30" s="85">
        <f aca="true" t="shared" si="10" ref="J30:J37">SUM($J$9+$R$3*C30)</f>
        <v>0.4046474358974359</v>
      </c>
      <c r="K30" s="85">
        <f aca="true" t="shared" si="11" ref="K30:K37">SUM($K$9+$S$3*C30)</f>
        <v>0.4305555555555555</v>
      </c>
      <c r="L30" s="66"/>
      <c r="M30" s="67"/>
      <c r="N30" s="67"/>
      <c r="O30" s="67"/>
    </row>
    <row r="31" spans="1:15" ht="12.75">
      <c r="A31" s="221">
        <v>4.5</v>
      </c>
      <c r="B31" s="233">
        <f t="shared" si="0"/>
        <v>89</v>
      </c>
      <c r="C31" s="221">
        <f t="shared" si="1"/>
        <v>101.5</v>
      </c>
      <c r="D31" s="118" t="s">
        <v>727</v>
      </c>
      <c r="E31" s="76" t="s">
        <v>251</v>
      </c>
      <c r="F31" s="76"/>
      <c r="G31" s="85">
        <f t="shared" si="7"/>
        <v>0.35807291666666663</v>
      </c>
      <c r="H31" s="85">
        <f t="shared" si="8"/>
        <v>0.3756944444444444</v>
      </c>
      <c r="I31" s="85">
        <f t="shared" si="9"/>
        <v>0.3958333333333333</v>
      </c>
      <c r="J31" s="85">
        <f t="shared" si="10"/>
        <v>0.41907051282051283</v>
      </c>
      <c r="K31" s="85">
        <f t="shared" si="11"/>
        <v>0.4461805555555555</v>
      </c>
      <c r="L31" s="66"/>
      <c r="M31" s="67"/>
      <c r="N31" s="67"/>
      <c r="O31" s="67"/>
    </row>
    <row r="32" spans="1:15" ht="12.75">
      <c r="A32" s="221">
        <v>4</v>
      </c>
      <c r="B32" s="233">
        <f t="shared" si="0"/>
        <v>85</v>
      </c>
      <c r="C32" s="221">
        <f t="shared" si="1"/>
        <v>105.5</v>
      </c>
      <c r="D32" s="118" t="s">
        <v>728</v>
      </c>
      <c r="E32" s="76" t="s">
        <v>52</v>
      </c>
      <c r="F32" s="76">
        <v>601</v>
      </c>
      <c r="G32" s="85">
        <f t="shared" si="7"/>
        <v>0.3684895833333333</v>
      </c>
      <c r="H32" s="85">
        <f t="shared" si="8"/>
        <v>0.3868055555555555</v>
      </c>
      <c r="I32" s="85">
        <f t="shared" si="9"/>
        <v>0.40773809523809523</v>
      </c>
      <c r="J32" s="85">
        <f t="shared" si="10"/>
        <v>0.4318910256410256</v>
      </c>
      <c r="K32" s="85">
        <f t="shared" si="11"/>
        <v>0.4600694444444444</v>
      </c>
      <c r="L32" s="66"/>
      <c r="M32" s="67"/>
      <c r="N32" s="67"/>
      <c r="O32" s="67"/>
    </row>
    <row r="33" spans="1:15" ht="12.75">
      <c r="A33" s="221">
        <v>3.5</v>
      </c>
      <c r="B33" s="233">
        <f t="shared" si="0"/>
        <v>81.5</v>
      </c>
      <c r="C33" s="221">
        <f t="shared" si="1"/>
        <v>109</v>
      </c>
      <c r="D33" s="118" t="s">
        <v>454</v>
      </c>
      <c r="E33" s="76" t="s">
        <v>217</v>
      </c>
      <c r="F33" s="76"/>
      <c r="G33" s="85">
        <f t="shared" si="7"/>
        <v>0.37760416666666663</v>
      </c>
      <c r="H33" s="85">
        <f t="shared" si="8"/>
        <v>0.39652777777777776</v>
      </c>
      <c r="I33" s="85">
        <f t="shared" si="9"/>
        <v>0.41815476190476186</v>
      </c>
      <c r="J33" s="85">
        <f t="shared" si="10"/>
        <v>0.44310897435897434</v>
      </c>
      <c r="K33" s="85">
        <f t="shared" si="11"/>
        <v>0.4722222222222222</v>
      </c>
      <c r="L33" s="66"/>
      <c r="M33" s="67"/>
      <c r="N33" s="67"/>
      <c r="O33" s="67"/>
    </row>
    <row r="34" spans="1:15" ht="12.75">
      <c r="A34" s="221">
        <v>5.5</v>
      </c>
      <c r="B34" s="233">
        <f t="shared" si="0"/>
        <v>76</v>
      </c>
      <c r="C34" s="221">
        <f t="shared" si="1"/>
        <v>114.5</v>
      </c>
      <c r="D34" s="118" t="s">
        <v>706</v>
      </c>
      <c r="E34" s="76" t="s">
        <v>704</v>
      </c>
      <c r="F34" s="76">
        <v>575</v>
      </c>
      <c r="G34" s="85">
        <f t="shared" si="7"/>
        <v>0.3919270833333333</v>
      </c>
      <c r="H34" s="85">
        <f t="shared" si="8"/>
        <v>0.41180555555555554</v>
      </c>
      <c r="I34" s="85">
        <f t="shared" si="9"/>
        <v>0.4345238095238095</v>
      </c>
      <c r="J34" s="85">
        <f t="shared" si="10"/>
        <v>0.46073717948717946</v>
      </c>
      <c r="K34" s="85">
        <f t="shared" si="11"/>
        <v>0.4913194444444444</v>
      </c>
      <c r="L34" s="66"/>
      <c r="M34" s="67"/>
      <c r="N34" s="67"/>
      <c r="O34" s="67"/>
    </row>
    <row r="35" spans="1:15" ht="12.75">
      <c r="A35" s="221">
        <v>14.5</v>
      </c>
      <c r="B35" s="233">
        <f t="shared" si="0"/>
        <v>61.5</v>
      </c>
      <c r="C35" s="221">
        <f t="shared" si="1"/>
        <v>129</v>
      </c>
      <c r="D35" s="118" t="s">
        <v>705</v>
      </c>
      <c r="E35" s="76" t="s">
        <v>42</v>
      </c>
      <c r="F35" s="76"/>
      <c r="G35" s="85">
        <f t="shared" si="7"/>
        <v>0.4296875</v>
      </c>
      <c r="H35" s="85">
        <f t="shared" si="8"/>
        <v>0.4520833333333333</v>
      </c>
      <c r="I35" s="85">
        <f t="shared" si="9"/>
        <v>0.4776785714285714</v>
      </c>
      <c r="J35" s="85">
        <f t="shared" si="10"/>
        <v>0.5072115384615384</v>
      </c>
      <c r="K35" s="85">
        <f t="shared" si="11"/>
        <v>0.5416666666666666</v>
      </c>
      <c r="L35" s="66"/>
      <c r="M35" s="67"/>
      <c r="N35" s="67"/>
      <c r="O35" s="67"/>
    </row>
    <row r="36" spans="1:15" ht="12.75">
      <c r="A36" s="221">
        <v>5.5</v>
      </c>
      <c r="B36" s="233">
        <f t="shared" si="0"/>
        <v>56</v>
      </c>
      <c r="C36" s="221">
        <f t="shared" si="1"/>
        <v>134.5</v>
      </c>
      <c r="D36" s="118" t="s">
        <v>707</v>
      </c>
      <c r="E36" s="76" t="s">
        <v>708</v>
      </c>
      <c r="F36" s="76">
        <v>555</v>
      </c>
      <c r="G36" s="85">
        <f t="shared" si="7"/>
        <v>0.44401041666666663</v>
      </c>
      <c r="H36" s="85">
        <f t="shared" si="8"/>
        <v>0.46736111111111106</v>
      </c>
      <c r="I36" s="85">
        <f t="shared" si="9"/>
        <v>0.494047619047619</v>
      </c>
      <c r="J36" s="85">
        <f t="shared" si="10"/>
        <v>0.5248397435897436</v>
      </c>
      <c r="K36" s="85">
        <f t="shared" si="11"/>
        <v>0.5607638888888888</v>
      </c>
      <c r="L36" s="66"/>
      <c r="M36" s="67"/>
      <c r="N36" s="67"/>
      <c r="O36" s="67"/>
    </row>
    <row r="37" spans="1:13" ht="12.75">
      <c r="A37" s="221">
        <v>6.5</v>
      </c>
      <c r="B37" s="233">
        <f t="shared" si="0"/>
        <v>49.5</v>
      </c>
      <c r="C37" s="221">
        <f t="shared" si="1"/>
        <v>141</v>
      </c>
      <c r="D37" s="248" t="s">
        <v>455</v>
      </c>
      <c r="E37" s="76"/>
      <c r="F37" s="76">
        <v>350</v>
      </c>
      <c r="G37" s="85">
        <f t="shared" si="7"/>
        <v>0.4609375</v>
      </c>
      <c r="H37" s="85">
        <f t="shared" si="8"/>
        <v>0.4854166666666666</v>
      </c>
      <c r="I37" s="85">
        <f t="shared" si="9"/>
        <v>0.5133928571428571</v>
      </c>
      <c r="J37" s="85">
        <f t="shared" si="10"/>
        <v>0.5456730769230769</v>
      </c>
      <c r="K37" s="85">
        <f t="shared" si="11"/>
        <v>0.5833333333333333</v>
      </c>
      <c r="L37" s="66"/>
      <c r="M37" s="67"/>
    </row>
    <row r="38" spans="1:13" ht="12.75">
      <c r="A38" s="221"/>
      <c r="B38" s="233"/>
      <c r="C38" s="221"/>
      <c r="D38" s="245" t="s">
        <v>61</v>
      </c>
      <c r="E38" s="76"/>
      <c r="F38" s="76"/>
      <c r="G38" s="76"/>
      <c r="H38" s="85"/>
      <c r="I38" s="85"/>
      <c r="J38" s="85"/>
      <c r="K38" s="85"/>
      <c r="L38" s="66"/>
      <c r="M38" s="67"/>
    </row>
    <row r="39" spans="1:13" ht="12.75">
      <c r="A39" s="221">
        <v>0</v>
      </c>
      <c r="B39" s="233">
        <f>B37</f>
        <v>49.5</v>
      </c>
      <c r="C39" s="221">
        <f>C37</f>
        <v>141</v>
      </c>
      <c r="D39" s="248" t="s">
        <v>457</v>
      </c>
      <c r="E39" s="76" t="s">
        <v>456</v>
      </c>
      <c r="F39" s="76">
        <v>350</v>
      </c>
      <c r="G39" s="78">
        <f>$L$6</f>
        <v>0.5729166666666666</v>
      </c>
      <c r="H39" s="78">
        <f>$L$6</f>
        <v>0.5729166666666666</v>
      </c>
      <c r="I39" s="78">
        <f>$L$6</f>
        <v>0.5729166666666666</v>
      </c>
      <c r="J39" s="78">
        <f>$M$6</f>
        <v>0.5729166666666666</v>
      </c>
      <c r="K39" s="78">
        <f>$M$6</f>
        <v>0.5729166666666666</v>
      </c>
      <c r="L39" s="49">
        <v>0</v>
      </c>
      <c r="M39" s="67"/>
    </row>
    <row r="40" spans="1:13" ht="12.75">
      <c r="A40" s="221">
        <v>5.5</v>
      </c>
      <c r="B40" s="233">
        <f>B39-A40</f>
        <v>44</v>
      </c>
      <c r="C40" s="221">
        <f>C39+A40</f>
        <v>146.5</v>
      </c>
      <c r="D40" s="118" t="s">
        <v>458</v>
      </c>
      <c r="E40" s="76" t="s">
        <v>459</v>
      </c>
      <c r="F40" s="76"/>
      <c r="G40" s="85">
        <f aca="true" t="shared" si="12" ref="G40:G47">SUM($G$39+$O$3*L40)</f>
        <v>0.5872395833333333</v>
      </c>
      <c r="H40" s="85">
        <f aca="true" t="shared" si="13" ref="H40:H47">SUM($H$39+$P$3*L40)</f>
        <v>0.5881944444444444</v>
      </c>
      <c r="I40" s="85">
        <f aca="true" t="shared" si="14" ref="I40:I47">SUM($I$39+$Q$3*L40)</f>
        <v>0.5892857142857142</v>
      </c>
      <c r="J40" s="85">
        <f aca="true" t="shared" si="15" ref="J40:J47">SUM($J$39+$R$3*L40)</f>
        <v>0.5905448717948718</v>
      </c>
      <c r="K40" s="85">
        <f aca="true" t="shared" si="16" ref="K40:K45">SUM($K$39+$S$3*L40)</f>
        <v>0.5920138888888888</v>
      </c>
      <c r="L40" s="49">
        <f aca="true" t="shared" si="17" ref="L40:L50">L39+A40</f>
        <v>5.5</v>
      </c>
      <c r="M40" s="67"/>
    </row>
    <row r="41" spans="1:13" ht="12.75">
      <c r="A41" s="221">
        <v>2.5</v>
      </c>
      <c r="B41" s="233">
        <f aca="true" t="shared" si="18" ref="B41:B50">B40-A41</f>
        <v>41.5</v>
      </c>
      <c r="C41" s="221">
        <f aca="true" t="shared" si="19" ref="C41:C50">C40+A41</f>
        <v>149</v>
      </c>
      <c r="D41" s="120" t="s">
        <v>578</v>
      </c>
      <c r="E41" s="76" t="s">
        <v>460</v>
      </c>
      <c r="F41" s="116"/>
      <c r="G41" s="85">
        <f t="shared" si="12"/>
        <v>0.59375</v>
      </c>
      <c r="H41" s="85">
        <f t="shared" si="13"/>
        <v>0.5951388888888889</v>
      </c>
      <c r="I41" s="85">
        <f t="shared" si="14"/>
        <v>0.5967261904761905</v>
      </c>
      <c r="J41" s="85">
        <f t="shared" si="15"/>
        <v>0.5985576923076923</v>
      </c>
      <c r="K41" s="85">
        <f t="shared" si="16"/>
        <v>0.6006944444444444</v>
      </c>
      <c r="L41" s="49">
        <f t="shared" si="17"/>
        <v>8</v>
      </c>
      <c r="M41" s="119"/>
    </row>
    <row r="42" spans="1:13" ht="12.75">
      <c r="A42" s="221">
        <v>6</v>
      </c>
      <c r="B42" s="233">
        <f t="shared" si="18"/>
        <v>35.5</v>
      </c>
      <c r="C42" s="221">
        <f t="shared" si="19"/>
        <v>155</v>
      </c>
      <c r="D42" s="118" t="s">
        <v>461</v>
      </c>
      <c r="E42" s="76" t="s">
        <v>462</v>
      </c>
      <c r="F42" s="116"/>
      <c r="G42" s="85">
        <f t="shared" si="12"/>
        <v>0.609375</v>
      </c>
      <c r="H42" s="85">
        <f t="shared" si="13"/>
        <v>0.6118055555555555</v>
      </c>
      <c r="I42" s="85">
        <f t="shared" si="14"/>
        <v>0.6145833333333333</v>
      </c>
      <c r="J42" s="85">
        <f t="shared" si="15"/>
        <v>0.6177884615384615</v>
      </c>
      <c r="K42" s="85">
        <f t="shared" si="16"/>
        <v>0.6215277777777777</v>
      </c>
      <c r="L42" s="49">
        <f t="shared" si="17"/>
        <v>14</v>
      </c>
      <c r="M42" s="119"/>
    </row>
    <row r="43" spans="1:13" ht="12.75">
      <c r="A43" s="221">
        <v>4</v>
      </c>
      <c r="B43" s="233">
        <f t="shared" si="18"/>
        <v>31.5</v>
      </c>
      <c r="C43" s="221">
        <f t="shared" si="19"/>
        <v>159</v>
      </c>
      <c r="D43" s="201" t="s">
        <v>743</v>
      </c>
      <c r="E43" s="76" t="s">
        <v>88</v>
      </c>
      <c r="F43" s="116"/>
      <c r="G43" s="85">
        <f t="shared" si="12"/>
        <v>0.6197916666666666</v>
      </c>
      <c r="H43" s="85">
        <f t="shared" si="13"/>
        <v>0.6229166666666667</v>
      </c>
      <c r="I43" s="85">
        <f t="shared" si="14"/>
        <v>0.6264880952380952</v>
      </c>
      <c r="J43" s="85">
        <f t="shared" si="15"/>
        <v>0.6306089743589743</v>
      </c>
      <c r="K43" s="85">
        <f t="shared" si="16"/>
        <v>0.6354166666666666</v>
      </c>
      <c r="L43" s="49">
        <f t="shared" si="17"/>
        <v>18</v>
      </c>
      <c r="M43" s="119"/>
    </row>
    <row r="44" spans="1:13" ht="12.75">
      <c r="A44" s="221">
        <v>3</v>
      </c>
      <c r="B44" s="233">
        <f t="shared" si="18"/>
        <v>28.5</v>
      </c>
      <c r="C44" s="221">
        <f t="shared" si="19"/>
        <v>162</v>
      </c>
      <c r="D44" s="162" t="s">
        <v>464</v>
      </c>
      <c r="E44" s="76" t="s">
        <v>463</v>
      </c>
      <c r="F44" s="116"/>
      <c r="G44" s="85">
        <f t="shared" si="12"/>
        <v>0.6276041666666666</v>
      </c>
      <c r="H44" s="85">
        <f t="shared" si="13"/>
        <v>0.63125</v>
      </c>
      <c r="I44" s="85">
        <f t="shared" si="14"/>
        <v>0.6354166666666666</v>
      </c>
      <c r="J44" s="85">
        <f t="shared" si="15"/>
        <v>0.6402243589743589</v>
      </c>
      <c r="K44" s="85">
        <f t="shared" si="16"/>
        <v>0.6458333333333333</v>
      </c>
      <c r="L44" s="49">
        <f t="shared" si="17"/>
        <v>21</v>
      </c>
      <c r="M44" s="119"/>
    </row>
    <row r="45" spans="1:13" ht="12.75">
      <c r="A45" s="221">
        <v>5</v>
      </c>
      <c r="B45" s="233">
        <f t="shared" si="18"/>
        <v>23.5</v>
      </c>
      <c r="C45" s="221">
        <f t="shared" si="19"/>
        <v>167</v>
      </c>
      <c r="D45" s="118" t="s">
        <v>465</v>
      </c>
      <c r="E45" s="76" t="s">
        <v>466</v>
      </c>
      <c r="F45" s="116">
        <v>297</v>
      </c>
      <c r="G45" s="85">
        <f t="shared" si="12"/>
        <v>0.640625</v>
      </c>
      <c r="H45" s="85">
        <f t="shared" si="13"/>
        <v>0.6451388888888888</v>
      </c>
      <c r="I45" s="85">
        <f t="shared" si="14"/>
        <v>0.6502976190476191</v>
      </c>
      <c r="J45" s="85">
        <f t="shared" si="15"/>
        <v>0.65625</v>
      </c>
      <c r="K45" s="85">
        <f t="shared" si="16"/>
        <v>0.6631944444444444</v>
      </c>
      <c r="L45" s="49">
        <f t="shared" si="17"/>
        <v>26</v>
      </c>
      <c r="M45" s="119"/>
    </row>
    <row r="46" spans="1:13" ht="12.75">
      <c r="A46" s="221">
        <v>5</v>
      </c>
      <c r="B46" s="233">
        <f t="shared" si="18"/>
        <v>18.5</v>
      </c>
      <c r="C46" s="221">
        <f t="shared" si="19"/>
        <v>172</v>
      </c>
      <c r="D46" s="118" t="s">
        <v>472</v>
      </c>
      <c r="E46" s="76" t="s">
        <v>460</v>
      </c>
      <c r="F46" s="116"/>
      <c r="G46" s="85">
        <f t="shared" si="12"/>
        <v>0.6536458333333333</v>
      </c>
      <c r="H46" s="85">
        <f t="shared" si="13"/>
        <v>0.6590277777777778</v>
      </c>
      <c r="I46" s="85">
        <f t="shared" si="14"/>
        <v>0.6651785714285714</v>
      </c>
      <c r="J46" s="85">
        <f t="shared" si="15"/>
        <v>0.672275641025641</v>
      </c>
      <c r="K46" s="85">
        <f>SUM($K$39+$S$3*L46)</f>
        <v>0.6805555555555555</v>
      </c>
      <c r="L46" s="49">
        <f t="shared" si="17"/>
        <v>31</v>
      </c>
      <c r="M46" s="119"/>
    </row>
    <row r="47" spans="1:13" ht="12.75">
      <c r="A47" s="221">
        <v>3.5</v>
      </c>
      <c r="B47" s="233">
        <f t="shared" si="18"/>
        <v>15</v>
      </c>
      <c r="C47" s="221">
        <f t="shared" si="19"/>
        <v>175.5</v>
      </c>
      <c r="D47" s="118" t="s">
        <v>471</v>
      </c>
      <c r="E47" s="76" t="s">
        <v>473</v>
      </c>
      <c r="F47" s="116"/>
      <c r="G47" s="85">
        <f t="shared" si="12"/>
        <v>0.6627604166666666</v>
      </c>
      <c r="H47" s="85">
        <f t="shared" si="13"/>
        <v>0.66875</v>
      </c>
      <c r="I47" s="85">
        <f t="shared" si="14"/>
        <v>0.675595238095238</v>
      </c>
      <c r="J47" s="85">
        <f t="shared" si="15"/>
        <v>0.6834935897435896</v>
      </c>
      <c r="K47" s="85">
        <f>SUM($K$39+$S$3*L47)</f>
        <v>0.6927083333333333</v>
      </c>
      <c r="L47" s="49">
        <f t="shared" si="17"/>
        <v>34.5</v>
      </c>
      <c r="M47" s="119"/>
    </row>
    <row r="48" spans="1:13" ht="12.75">
      <c r="A48" s="221">
        <v>6</v>
      </c>
      <c r="B48" s="233">
        <f t="shared" si="18"/>
        <v>9</v>
      </c>
      <c r="C48" s="221">
        <f t="shared" si="19"/>
        <v>181.5</v>
      </c>
      <c r="D48" s="118" t="s">
        <v>468</v>
      </c>
      <c r="E48" s="76" t="s">
        <v>467</v>
      </c>
      <c r="F48" s="116"/>
      <c r="G48" s="85">
        <f>SUM($G$39+$O$3*L48)</f>
        <v>0.6783854166666666</v>
      </c>
      <c r="H48" s="85">
        <f>SUM($H$39+$P$3*L48)</f>
        <v>0.6854166666666666</v>
      </c>
      <c r="I48" s="85">
        <f>SUM($I$39+$Q$3*L48)</f>
        <v>0.6934523809523809</v>
      </c>
      <c r="J48" s="85">
        <f>SUM($J$39+$R$3*L48)</f>
        <v>0.7027243589743589</v>
      </c>
      <c r="K48" s="85">
        <f>SUM($K$39+$S$3*L48)</f>
        <v>0.7135416666666666</v>
      </c>
      <c r="L48" s="49">
        <f t="shared" si="17"/>
        <v>40.5</v>
      </c>
      <c r="M48" s="119"/>
    </row>
    <row r="49" spans="1:13" ht="12.75">
      <c r="A49" s="221">
        <v>4</v>
      </c>
      <c r="B49" s="233">
        <f t="shared" si="18"/>
        <v>5</v>
      </c>
      <c r="C49" s="221">
        <f t="shared" si="19"/>
        <v>185.5</v>
      </c>
      <c r="D49" s="118" t="s">
        <v>469</v>
      </c>
      <c r="E49" s="76" t="s">
        <v>467</v>
      </c>
      <c r="F49" s="116"/>
      <c r="G49" s="85">
        <f>SUM($G$39+$O$3*L49)</f>
        <v>0.6888020833333333</v>
      </c>
      <c r="H49" s="85">
        <f>SUM($H$39+$P$3*L49)</f>
        <v>0.6965277777777777</v>
      </c>
      <c r="I49" s="85">
        <f>SUM($I$39+$Q$3*L49)</f>
        <v>0.7053571428571428</v>
      </c>
      <c r="J49" s="85">
        <f>SUM($J$39+$R$3*L49)</f>
        <v>0.7155448717948718</v>
      </c>
      <c r="K49" s="85">
        <f>SUM($K$39+$S$3*L49)</f>
        <v>0.7274305555555555</v>
      </c>
      <c r="L49" s="49">
        <f t="shared" si="17"/>
        <v>44.5</v>
      </c>
      <c r="M49" s="119"/>
    </row>
    <row r="50" spans="1:13" ht="12.75">
      <c r="A50" s="221">
        <v>5</v>
      </c>
      <c r="B50" s="233">
        <f t="shared" si="18"/>
        <v>0</v>
      </c>
      <c r="C50" s="221">
        <f t="shared" si="19"/>
        <v>190.5</v>
      </c>
      <c r="D50" s="248" t="s">
        <v>470</v>
      </c>
      <c r="E50" s="76"/>
      <c r="F50" s="116">
        <v>242</v>
      </c>
      <c r="G50" s="85">
        <f>SUM($G$39+$O$3*L50)</f>
        <v>0.7018229166666666</v>
      </c>
      <c r="H50" s="85">
        <f>SUM($H$39+$P$3*L50)</f>
        <v>0.7104166666666666</v>
      </c>
      <c r="I50" s="85">
        <f>SUM($I$39+$Q$3*L50)</f>
        <v>0.7202380952380952</v>
      </c>
      <c r="J50" s="85">
        <f>SUM($J$39+$R$3*L50)</f>
        <v>0.7315705128205128</v>
      </c>
      <c r="K50" s="85">
        <f>SUM($K$39+$S$3*L50)</f>
        <v>0.7447916666666666</v>
      </c>
      <c r="L50" s="49">
        <f t="shared" si="17"/>
        <v>49.5</v>
      </c>
      <c r="M50" s="67"/>
    </row>
    <row r="51" spans="1:13" ht="12.75">
      <c r="A51" s="221"/>
      <c r="B51" s="233"/>
      <c r="C51" s="221"/>
      <c r="D51" s="76"/>
      <c r="E51" s="76"/>
      <c r="F51" s="116"/>
      <c r="G51" s="85"/>
      <c r="H51" s="85"/>
      <c r="I51" s="85"/>
      <c r="J51" s="85"/>
      <c r="K51" s="85"/>
      <c r="L51" s="49"/>
      <c r="M51" s="67"/>
    </row>
    <row r="52" spans="1:13" ht="12.75">
      <c r="A52" s="221"/>
      <c r="B52" s="233"/>
      <c r="C52" s="221"/>
      <c r="D52" s="118"/>
      <c r="E52" s="76"/>
      <c r="F52" s="116"/>
      <c r="G52" s="85"/>
      <c r="H52" s="85"/>
      <c r="I52" s="85"/>
      <c r="J52" s="85"/>
      <c r="K52" s="85"/>
      <c r="L52" s="49"/>
      <c r="M52" s="67"/>
    </row>
    <row r="53" spans="1:13" ht="12.75">
      <c r="A53" s="221"/>
      <c r="B53" s="233"/>
      <c r="C53" s="221"/>
      <c r="D53" s="118"/>
      <c r="E53" s="76"/>
      <c r="F53" s="116"/>
      <c r="G53" s="85"/>
      <c r="H53" s="85"/>
      <c r="I53" s="85"/>
      <c r="J53" s="85"/>
      <c r="K53" s="85"/>
      <c r="L53" s="49"/>
      <c r="M53" s="67"/>
    </row>
    <row r="54" spans="1:13" ht="12.75">
      <c r="A54" s="221"/>
      <c r="B54" s="233"/>
      <c r="C54" s="221"/>
      <c r="D54" s="118"/>
      <c r="E54" s="76"/>
      <c r="F54" s="116"/>
      <c r="G54" s="85"/>
      <c r="H54" s="85"/>
      <c r="I54" s="85"/>
      <c r="J54" s="85"/>
      <c r="K54" s="85"/>
      <c r="L54" s="49"/>
      <c r="M54" s="67"/>
    </row>
    <row r="55" spans="1:13" ht="12.75">
      <c r="A55" s="221"/>
      <c r="B55" s="233"/>
      <c r="C55" s="221"/>
      <c r="D55" s="118"/>
      <c r="E55" s="76"/>
      <c r="F55" s="116"/>
      <c r="G55" s="85"/>
      <c r="H55" s="85"/>
      <c r="I55" s="85"/>
      <c r="J55" s="85"/>
      <c r="K55" s="85"/>
      <c r="L55" s="49"/>
      <c r="M55" s="67"/>
    </row>
    <row r="56" spans="1:13" ht="12.75">
      <c r="A56" s="221"/>
      <c r="B56" s="233"/>
      <c r="C56" s="221"/>
      <c r="D56" s="118"/>
      <c r="E56" s="76"/>
      <c r="F56" s="116"/>
      <c r="G56" s="85"/>
      <c r="H56" s="85"/>
      <c r="I56" s="85"/>
      <c r="J56" s="85"/>
      <c r="K56" s="85"/>
      <c r="L56" s="49"/>
      <c r="M56" s="67"/>
    </row>
    <row r="57" spans="1:13" ht="12.75">
      <c r="A57" s="221"/>
      <c r="B57" s="233"/>
      <c r="C57" s="221"/>
      <c r="D57" s="118"/>
      <c r="E57" s="76"/>
      <c r="F57" s="116"/>
      <c r="G57" s="85"/>
      <c r="H57" s="85"/>
      <c r="I57" s="85"/>
      <c r="J57" s="85"/>
      <c r="K57" s="85"/>
      <c r="L57" s="49"/>
      <c r="M57" s="67"/>
    </row>
    <row r="58" spans="1:13" ht="12.75">
      <c r="A58" s="221"/>
      <c r="B58" s="233"/>
      <c r="C58" s="221"/>
      <c r="D58" s="118"/>
      <c r="E58" s="76"/>
      <c r="F58" s="116"/>
      <c r="G58" s="85"/>
      <c r="H58" s="85"/>
      <c r="I58" s="85"/>
      <c r="J58" s="85"/>
      <c r="K58" s="85"/>
      <c r="L58" s="49"/>
      <c r="M58" s="67"/>
    </row>
    <row r="59" spans="1:13" ht="12.75">
      <c r="A59" s="221"/>
      <c r="B59" s="233"/>
      <c r="C59" s="221"/>
      <c r="D59" s="118"/>
      <c r="E59" s="76"/>
      <c r="F59" s="116"/>
      <c r="G59" s="85"/>
      <c r="H59" s="85"/>
      <c r="I59" s="85"/>
      <c r="J59" s="85"/>
      <c r="K59" s="85"/>
      <c r="L59" s="49"/>
      <c r="M59" s="67"/>
    </row>
    <row r="60" spans="1:13" ht="12.75">
      <c r="A60" s="221"/>
      <c r="B60" s="233"/>
      <c r="C60" s="221"/>
      <c r="D60" s="118"/>
      <c r="E60" s="76"/>
      <c r="F60" s="116"/>
      <c r="G60" s="85"/>
      <c r="H60" s="85"/>
      <c r="I60" s="85"/>
      <c r="J60" s="85"/>
      <c r="K60" s="85"/>
      <c r="L60" s="49"/>
      <c r="M60" s="67"/>
    </row>
    <row r="61" spans="1:13" ht="12.75">
      <c r="A61" s="221"/>
      <c r="B61" s="233"/>
      <c r="C61" s="221"/>
      <c r="D61" s="118"/>
      <c r="E61" s="76"/>
      <c r="F61" s="116"/>
      <c r="G61" s="85"/>
      <c r="H61" s="85"/>
      <c r="I61" s="85"/>
      <c r="J61" s="85"/>
      <c r="K61" s="85"/>
      <c r="L61" s="49"/>
      <c r="M61" s="67"/>
    </row>
    <row r="62" spans="1:13" ht="12.75">
      <c r="A62" s="221"/>
      <c r="B62" s="233"/>
      <c r="C62" s="221"/>
      <c r="D62" s="118"/>
      <c r="E62" s="76"/>
      <c r="F62" s="116"/>
      <c r="G62" s="85"/>
      <c r="H62" s="85"/>
      <c r="I62" s="85"/>
      <c r="J62" s="85"/>
      <c r="K62" s="85"/>
      <c r="L62" s="49"/>
      <c r="M62" s="67"/>
    </row>
    <row r="63" spans="2:12" ht="12.75">
      <c r="B63" s="203"/>
      <c r="C63" s="222"/>
      <c r="D63" s="64"/>
      <c r="E63" s="57"/>
      <c r="F63" s="57"/>
      <c r="G63" s="57"/>
      <c r="H63" s="86"/>
      <c r="I63" s="86"/>
      <c r="J63" s="86"/>
      <c r="K63" s="65"/>
      <c r="L63" s="49"/>
    </row>
    <row r="64" spans="2:12" ht="12.75">
      <c r="B64" s="222"/>
      <c r="C64" s="222"/>
      <c r="D64" s="64"/>
      <c r="E64" s="57"/>
      <c r="F64" s="57"/>
      <c r="G64" s="57"/>
      <c r="H64" s="86"/>
      <c r="I64" s="86"/>
      <c r="J64" s="86"/>
      <c r="K64" s="65"/>
      <c r="L64" s="49"/>
    </row>
    <row r="65" spans="2:12" ht="12.75">
      <c r="B65" s="222"/>
      <c r="C65" s="222"/>
      <c r="D65" s="64"/>
      <c r="E65" s="77"/>
      <c r="F65" s="77"/>
      <c r="G65" s="77"/>
      <c r="H65" s="86"/>
      <c r="I65" s="86"/>
      <c r="J65" s="86"/>
      <c r="K65" s="65"/>
      <c r="L65" s="49"/>
    </row>
    <row r="66" spans="2:12" ht="12.75">
      <c r="B66" s="222"/>
      <c r="C66" s="222"/>
      <c r="D66" s="64"/>
      <c r="E66" s="57"/>
      <c r="F66" s="57"/>
      <c r="G66" s="57"/>
      <c r="H66" s="86"/>
      <c r="I66" s="86"/>
      <c r="J66" s="86"/>
      <c r="K66" s="65"/>
      <c r="L66" s="49"/>
    </row>
    <row r="67" spans="2:12" ht="12.75">
      <c r="B67" s="222"/>
      <c r="C67" s="222"/>
      <c r="D67" s="64"/>
      <c r="E67" s="77"/>
      <c r="F67" s="77"/>
      <c r="G67" s="77"/>
      <c r="H67" s="86"/>
      <c r="I67" s="86"/>
      <c r="J67" s="86"/>
      <c r="K67" s="65"/>
      <c r="L67" s="64"/>
    </row>
    <row r="68" spans="2:12" ht="12.75">
      <c r="B68" s="222"/>
      <c r="C68" s="222"/>
      <c r="D68" s="82"/>
      <c r="E68" s="77"/>
      <c r="F68" s="77"/>
      <c r="G68" s="77"/>
      <c r="H68" s="86"/>
      <c r="I68" s="86"/>
      <c r="J68" s="86"/>
      <c r="K68" s="65"/>
      <c r="L68" s="64"/>
    </row>
    <row r="69" spans="2:12" ht="12.75">
      <c r="B69" s="224"/>
      <c r="C69" s="224"/>
      <c r="D69" s="93"/>
      <c r="E69" s="77"/>
      <c r="F69" s="77"/>
      <c r="G69" s="77"/>
      <c r="H69" s="92"/>
      <c r="I69" s="92"/>
      <c r="J69" s="92"/>
      <c r="K69" s="121"/>
      <c r="L69" s="64"/>
    </row>
    <row r="70" spans="2:12" ht="12.75">
      <c r="B70" s="224"/>
      <c r="C70" s="224"/>
      <c r="D70" s="93"/>
      <c r="E70" s="77"/>
      <c r="F70" s="77"/>
      <c r="G70" s="77"/>
      <c r="H70" s="92"/>
      <c r="I70" s="92"/>
      <c r="J70" s="92"/>
      <c r="K70" s="121"/>
      <c r="L70" s="64"/>
    </row>
    <row r="71" spans="2:12" ht="12.75">
      <c r="B71" s="224"/>
      <c r="C71" s="224"/>
      <c r="D71" s="163"/>
      <c r="E71" s="77"/>
      <c r="F71" s="77"/>
      <c r="G71" s="77"/>
      <c r="H71" s="92"/>
      <c r="I71" s="92"/>
      <c r="J71" s="92"/>
      <c r="K71" s="121"/>
      <c r="L71" s="64"/>
    </row>
    <row r="72" spans="2:12" ht="12.75">
      <c r="B72" s="224"/>
      <c r="C72" s="224"/>
      <c r="D72" s="163"/>
      <c r="E72" s="98"/>
      <c r="F72" s="98"/>
      <c r="G72" s="98"/>
      <c r="H72" s="92"/>
      <c r="I72" s="92"/>
      <c r="J72" s="92"/>
      <c r="K72" s="121"/>
      <c r="L72" s="64"/>
    </row>
    <row r="73" spans="2:12" ht="12.75">
      <c r="B73" s="203"/>
      <c r="C73" s="224"/>
      <c r="D73" s="97"/>
      <c r="E73" s="98"/>
      <c r="F73" s="98"/>
      <c r="G73" s="98"/>
      <c r="H73" s="99"/>
      <c r="I73" s="99"/>
      <c r="J73" s="99"/>
      <c r="K73" s="121"/>
      <c r="L73" s="64"/>
    </row>
    <row r="74" spans="3:11" ht="12.75">
      <c r="C74" s="224"/>
      <c r="D74" s="93"/>
      <c r="E74" s="77"/>
      <c r="F74" s="77"/>
      <c r="G74" s="77"/>
      <c r="H74" s="102"/>
      <c r="I74" s="102"/>
      <c r="J74" s="102"/>
      <c r="K74" s="121"/>
    </row>
    <row r="75" spans="2:11" ht="12.75">
      <c r="B75" s="224"/>
      <c r="C75" s="224"/>
      <c r="D75" s="93"/>
      <c r="E75" s="77"/>
      <c r="F75" s="77"/>
      <c r="G75" s="77"/>
      <c r="H75" s="102"/>
      <c r="I75" s="102"/>
      <c r="J75" s="102"/>
      <c r="K75" s="121"/>
    </row>
    <row r="76" spans="2:11" ht="12.75">
      <c r="B76" s="224"/>
      <c r="C76" s="224"/>
      <c r="D76" s="93"/>
      <c r="E76" s="77"/>
      <c r="F76" s="77"/>
      <c r="G76" s="77"/>
      <c r="H76" s="102"/>
      <c r="I76" s="102"/>
      <c r="J76" s="102"/>
      <c r="K76" s="121"/>
    </row>
    <row r="77" spans="2:11" ht="12.75">
      <c r="B77" s="203"/>
      <c r="C77" s="224"/>
      <c r="D77" s="93"/>
      <c r="E77" s="77"/>
      <c r="F77" s="77"/>
      <c r="G77" s="77"/>
      <c r="H77" s="102"/>
      <c r="I77" s="102"/>
      <c r="J77" s="102"/>
      <c r="K77" s="121"/>
    </row>
    <row r="78" spans="3:10" ht="12.75">
      <c r="C78" s="224"/>
      <c r="E78" s="77"/>
      <c r="F78" s="77"/>
      <c r="G78" s="77"/>
      <c r="H78" s="102"/>
      <c r="I78" s="102"/>
      <c r="J78" s="102"/>
    </row>
    <row r="79" spans="2:10" ht="12.75">
      <c r="B79" s="224"/>
      <c r="C79" s="224"/>
      <c r="D79" s="93"/>
      <c r="E79" s="77"/>
      <c r="F79" s="77"/>
      <c r="G79" s="77"/>
      <c r="H79" s="102"/>
      <c r="I79" s="102"/>
      <c r="J79" s="102"/>
    </row>
    <row r="80" spans="2:10" ht="12.75">
      <c r="B80" s="224"/>
      <c r="C80" s="224"/>
      <c r="D80" s="93"/>
      <c r="E80" s="77"/>
      <c r="F80" s="77"/>
      <c r="G80" s="77"/>
      <c r="H80" s="102"/>
      <c r="I80" s="102"/>
      <c r="J80" s="102"/>
    </row>
    <row r="81" spans="2:10" ht="12.75">
      <c r="B81" s="224"/>
      <c r="C81" s="224"/>
      <c r="D81" s="93"/>
      <c r="E81" s="77"/>
      <c r="F81" s="77"/>
      <c r="G81" s="77"/>
      <c r="H81" s="102"/>
      <c r="I81" s="102"/>
      <c r="J81" s="102"/>
    </row>
    <row r="82" spans="2:10" ht="12.75">
      <c r="B82" s="224"/>
      <c r="C82" s="224"/>
      <c r="D82" s="96"/>
      <c r="E82" s="77"/>
      <c r="F82" s="77"/>
      <c r="G82" s="77"/>
      <c r="H82" s="102"/>
      <c r="I82" s="102"/>
      <c r="J82" s="102"/>
    </row>
    <row r="83" spans="2:10" ht="12.75">
      <c r="B83" s="222"/>
      <c r="C83" s="222"/>
      <c r="D83" s="64"/>
      <c r="E83" s="57"/>
      <c r="F83" s="57"/>
      <c r="G83" s="57"/>
      <c r="H83" s="103"/>
      <c r="I83" s="103"/>
      <c r="J83" s="103"/>
    </row>
    <row r="84" spans="2:10" ht="12.75">
      <c r="B84" s="222"/>
      <c r="C84" s="222"/>
      <c r="D84" s="64"/>
      <c r="E84" s="57"/>
      <c r="F84" s="57"/>
      <c r="G84" s="57"/>
      <c r="H84" s="103"/>
      <c r="I84" s="103"/>
      <c r="J84" s="103"/>
    </row>
    <row r="85" spans="2:10" ht="12.75">
      <c r="B85" s="203"/>
      <c r="C85" s="222"/>
      <c r="D85" s="64"/>
      <c r="E85" s="57"/>
      <c r="F85" s="57"/>
      <c r="G85" s="57"/>
      <c r="H85" s="103"/>
      <c r="I85" s="103"/>
      <c r="J85" s="103"/>
    </row>
    <row r="87" spans="2:10" ht="12.75">
      <c r="B87" s="222"/>
      <c r="C87" s="222"/>
      <c r="D87" s="87"/>
      <c r="E87" s="57"/>
      <c r="F87" s="57"/>
      <c r="G87" s="57"/>
      <c r="H87" s="103"/>
      <c r="I87" s="103"/>
      <c r="J87" s="103"/>
    </row>
    <row r="88" spans="2:10" ht="12.75">
      <c r="B88" s="222"/>
      <c r="C88" s="222"/>
      <c r="D88" s="64"/>
      <c r="E88" s="57"/>
      <c r="F88" s="57"/>
      <c r="G88" s="57"/>
      <c r="H88" s="103"/>
      <c r="I88" s="103"/>
      <c r="J88" s="103"/>
    </row>
    <row r="89" spans="2:10" ht="12.75">
      <c r="B89" s="222"/>
      <c r="C89" s="222"/>
      <c r="D89" s="64"/>
      <c r="E89" s="57"/>
      <c r="F89" s="57"/>
      <c r="G89" s="57"/>
      <c r="H89" s="103"/>
      <c r="I89" s="103"/>
      <c r="J89" s="103"/>
    </row>
    <row r="90" spans="2:10" ht="12.75">
      <c r="B90" s="222"/>
      <c r="C90" s="222"/>
      <c r="D90" s="64"/>
      <c r="E90" s="57"/>
      <c r="F90" s="57"/>
      <c r="G90" s="57"/>
      <c r="H90" s="103"/>
      <c r="I90" s="103"/>
      <c r="J90" s="103"/>
    </row>
    <row r="91" spans="2:10" ht="12.75">
      <c r="B91" s="222"/>
      <c r="C91" s="222"/>
      <c r="D91" s="88"/>
      <c r="E91" s="57"/>
      <c r="F91" s="57"/>
      <c r="G91" s="57"/>
      <c r="H91" s="103"/>
      <c r="I91" s="103"/>
      <c r="J91" s="103"/>
    </row>
    <row r="92" spans="2:10" ht="12.75">
      <c r="B92" s="222"/>
      <c r="C92" s="222"/>
      <c r="D92" s="64"/>
      <c r="E92" s="57"/>
      <c r="F92" s="57"/>
      <c r="G92" s="57"/>
      <c r="H92" s="103"/>
      <c r="I92" s="103"/>
      <c r="J92" s="103"/>
    </row>
    <row r="93" spans="2:10" ht="12.75">
      <c r="B93" s="203"/>
      <c r="C93" s="222"/>
      <c r="D93" s="64"/>
      <c r="E93" s="57"/>
      <c r="F93" s="57"/>
      <c r="G93" s="57"/>
      <c r="H93" s="57"/>
      <c r="I93" s="57"/>
      <c r="J93" s="57"/>
    </row>
    <row r="94" spans="2:11" ht="12.75">
      <c r="B94" s="222"/>
      <c r="C94" s="222"/>
      <c r="D94" s="64"/>
      <c r="E94" s="57"/>
      <c r="F94" s="57"/>
      <c r="G94" s="57"/>
      <c r="H94" s="103"/>
      <c r="I94" s="103"/>
      <c r="J94" s="103"/>
      <c r="K94" s="121"/>
    </row>
    <row r="95" spans="2:11" ht="12.75">
      <c r="B95" s="222"/>
      <c r="C95" s="222"/>
      <c r="D95" s="88"/>
      <c r="E95" s="57"/>
      <c r="F95" s="57"/>
      <c r="G95" s="57"/>
      <c r="H95" s="103"/>
      <c r="I95" s="103"/>
      <c r="J95" s="103"/>
      <c r="K95" s="121"/>
    </row>
    <row r="96" spans="2:11" ht="12.75">
      <c r="B96" s="203"/>
      <c r="C96" s="203"/>
      <c r="D96" s="64"/>
      <c r="E96" s="57"/>
      <c r="F96" s="57"/>
      <c r="G96" s="57"/>
      <c r="H96" s="103"/>
      <c r="I96" s="103"/>
      <c r="J96" s="103"/>
      <c r="K96" s="121"/>
    </row>
  </sheetData>
  <mergeCells count="6">
    <mergeCell ref="G6:K6"/>
    <mergeCell ref="L1:M1"/>
    <mergeCell ref="B1:K1"/>
    <mergeCell ref="B2:K2"/>
    <mergeCell ref="B3:K3"/>
    <mergeCell ref="B4:K4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orientation="portrait" paperSize="9" scale="89" r:id="rId1"/>
  <headerFooter alignWithMargins="0">
    <oddFooter>&amp;L&amp;F   &amp;D  &amp;T&amp;C&amp;"Arial,Gras"&amp;12Itinéraire définitif au 20/06/05&amp;RLes communes en lettres
majuscules sont des chefs-lieux
de cantons, sous-préfectures
ou préfectures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A1:S88"/>
  <sheetViews>
    <sheetView workbookViewId="0" topLeftCell="A16">
      <selection activeCell="H5" sqref="H5"/>
    </sheetView>
  </sheetViews>
  <sheetFormatPr defaultColWidth="11.421875" defaultRowHeight="12.75"/>
  <cols>
    <col min="1" max="1" width="6.7109375" style="231" customWidth="1"/>
    <col min="2" max="3" width="9.28125" style="214" customWidth="1"/>
    <col min="4" max="4" width="31.7109375" style="111" customWidth="1"/>
    <col min="5" max="6" width="6.7109375" style="94" customWidth="1"/>
    <col min="7" max="7" width="7.7109375" style="94" customWidth="1"/>
    <col min="8" max="10" width="7.7109375" style="140" customWidth="1"/>
    <col min="11" max="11" width="7.7109375" style="137" customWidth="1"/>
    <col min="12" max="16384" width="8.57421875" style="111" customWidth="1"/>
  </cols>
  <sheetData>
    <row r="1" spans="1:19" ht="12.75">
      <c r="A1" s="225"/>
      <c r="B1" s="285" t="s">
        <v>0</v>
      </c>
      <c r="C1" s="286"/>
      <c r="D1" s="286"/>
      <c r="E1" s="286"/>
      <c r="F1" s="286"/>
      <c r="G1" s="286"/>
      <c r="H1" s="286"/>
      <c r="I1" s="286"/>
      <c r="J1" s="286"/>
      <c r="K1" s="286"/>
      <c r="L1" s="273" t="s">
        <v>36</v>
      </c>
      <c r="M1" s="273"/>
      <c r="N1" s="53">
        <v>0.041666666666666664</v>
      </c>
      <c r="O1" s="54">
        <v>16</v>
      </c>
      <c r="P1" s="54">
        <v>15</v>
      </c>
      <c r="Q1" s="54">
        <v>14</v>
      </c>
      <c r="R1" s="54">
        <v>13</v>
      </c>
      <c r="S1" s="55">
        <v>12</v>
      </c>
    </row>
    <row r="2" spans="1:19" ht="12.75">
      <c r="A2" s="226"/>
      <c r="B2" s="287" t="s">
        <v>71</v>
      </c>
      <c r="C2" s="288"/>
      <c r="D2" s="288"/>
      <c r="E2" s="288"/>
      <c r="F2" s="288"/>
      <c r="G2" s="288"/>
      <c r="H2" s="288"/>
      <c r="I2" s="288"/>
      <c r="J2" s="288"/>
      <c r="K2" s="288"/>
      <c r="L2" s="58"/>
      <c r="M2" s="52"/>
      <c r="N2" s="58"/>
      <c r="O2" s="58"/>
      <c r="P2" s="50"/>
      <c r="Q2" s="50"/>
      <c r="R2" s="50"/>
      <c r="S2" s="51"/>
    </row>
    <row r="3" spans="1:19" ht="12.75">
      <c r="A3" s="226"/>
      <c r="B3" s="287" t="s">
        <v>136</v>
      </c>
      <c r="C3" s="288"/>
      <c r="D3" s="288"/>
      <c r="E3" s="288"/>
      <c r="F3" s="288"/>
      <c r="G3" s="288"/>
      <c r="H3" s="288"/>
      <c r="I3" s="288"/>
      <c r="J3" s="288"/>
      <c r="K3" s="288"/>
      <c r="L3" s="60" t="s">
        <v>37</v>
      </c>
      <c r="M3" s="52">
        <v>1</v>
      </c>
      <c r="N3" s="58" t="s">
        <v>38</v>
      </c>
      <c r="O3" s="61">
        <f>($N$1/O1)</f>
        <v>0.0026041666666666665</v>
      </c>
      <c r="P3" s="61">
        <f>($N$1/P1)</f>
        <v>0.0027777777777777775</v>
      </c>
      <c r="Q3" s="61">
        <f>($N$1/Q1)</f>
        <v>0.002976190476190476</v>
      </c>
      <c r="R3" s="61">
        <f>($N$1/R1)</f>
        <v>0.003205128205128205</v>
      </c>
      <c r="S3" s="62">
        <f>($N$1/S1)</f>
        <v>0.003472222222222222</v>
      </c>
    </row>
    <row r="4" spans="1:12" ht="12.75">
      <c r="A4" s="226"/>
      <c r="B4" s="282" t="s">
        <v>67</v>
      </c>
      <c r="C4" s="283"/>
      <c r="D4" s="283"/>
      <c r="E4" s="283"/>
      <c r="F4" s="283"/>
      <c r="G4" s="283"/>
      <c r="H4" s="283"/>
      <c r="I4" s="283"/>
      <c r="J4" s="283"/>
      <c r="K4" s="283"/>
      <c r="L4" s="58"/>
    </row>
    <row r="5" spans="1:14" ht="12.75">
      <c r="A5" s="227"/>
      <c r="B5" s="211"/>
      <c r="C5" s="250"/>
      <c r="D5" s="251" t="s">
        <v>586</v>
      </c>
      <c r="E5" s="72"/>
      <c r="F5" s="72"/>
      <c r="G5" s="72"/>
      <c r="H5" s="252">
        <v>183</v>
      </c>
      <c r="I5" s="144" t="s">
        <v>1</v>
      </c>
      <c r="J5" s="144"/>
      <c r="K5" s="253"/>
      <c r="L5" s="66">
        <v>0.125</v>
      </c>
      <c r="M5" s="66">
        <v>0.125</v>
      </c>
      <c r="N5" s="56" t="s">
        <v>43</v>
      </c>
    </row>
    <row r="6" spans="1:15" ht="12.75">
      <c r="A6" s="240"/>
      <c r="B6" s="125" t="s">
        <v>1</v>
      </c>
      <c r="C6" s="241"/>
      <c r="D6" s="143" t="s">
        <v>2</v>
      </c>
      <c r="E6" s="68" t="s">
        <v>40</v>
      </c>
      <c r="F6" s="68" t="s">
        <v>3</v>
      </c>
      <c r="G6" s="284" t="s">
        <v>4</v>
      </c>
      <c r="H6" s="284"/>
      <c r="I6" s="284"/>
      <c r="J6" s="284"/>
      <c r="K6" s="284"/>
      <c r="L6" s="66">
        <v>0.5208333333333334</v>
      </c>
      <c r="M6" s="66">
        <v>0.5208333333333334</v>
      </c>
      <c r="N6" s="63" t="s">
        <v>44</v>
      </c>
      <c r="O6" s="56"/>
    </row>
    <row r="7" spans="1:15" ht="12.75">
      <c r="A7" s="197" t="s">
        <v>142</v>
      </c>
      <c r="B7" s="254" t="s">
        <v>5</v>
      </c>
      <c r="C7" s="126" t="s">
        <v>6</v>
      </c>
      <c r="D7" s="260"/>
      <c r="E7" s="72" t="s">
        <v>41</v>
      </c>
      <c r="F7" s="72"/>
      <c r="G7" s="72" t="s">
        <v>39</v>
      </c>
      <c r="H7" s="72" t="s">
        <v>28</v>
      </c>
      <c r="I7" s="73" t="s">
        <v>7</v>
      </c>
      <c r="J7" s="73" t="s">
        <v>8</v>
      </c>
      <c r="K7" s="72" t="s">
        <v>9</v>
      </c>
      <c r="L7" s="57"/>
      <c r="M7" s="67"/>
      <c r="N7" s="56"/>
      <c r="O7" s="56"/>
    </row>
    <row r="8" spans="1:15" ht="12.75">
      <c r="A8" s="220"/>
      <c r="B8" s="233"/>
      <c r="C8" s="221"/>
      <c r="D8" s="120" t="s">
        <v>579</v>
      </c>
      <c r="E8" s="76"/>
      <c r="F8" s="68"/>
      <c r="G8" s="68"/>
      <c r="H8" s="112"/>
      <c r="I8" s="113"/>
      <c r="J8" s="113"/>
      <c r="K8" s="112"/>
      <c r="L8" s="77"/>
      <c r="M8" s="67"/>
      <c r="N8" s="56"/>
      <c r="O8" s="56"/>
    </row>
    <row r="9" spans="1:15" ht="12.75">
      <c r="A9" s="221">
        <v>0</v>
      </c>
      <c r="B9" s="233">
        <f>$H$5</f>
        <v>183</v>
      </c>
      <c r="C9" s="221">
        <f>SUM($A$9:A9)</f>
        <v>0</v>
      </c>
      <c r="D9" s="248" t="s">
        <v>475</v>
      </c>
      <c r="E9" s="76" t="s">
        <v>474</v>
      </c>
      <c r="F9" s="116">
        <v>242</v>
      </c>
      <c r="G9" s="78">
        <f>$L$5</f>
        <v>0.125</v>
      </c>
      <c r="H9" s="78">
        <f>$L$5</f>
        <v>0.125</v>
      </c>
      <c r="I9" s="78">
        <f>$L$5</f>
        <v>0.125</v>
      </c>
      <c r="J9" s="78">
        <f>$M$5</f>
        <v>0.125</v>
      </c>
      <c r="K9" s="78">
        <f>$M$5</f>
        <v>0.125</v>
      </c>
      <c r="L9" s="79"/>
      <c r="M9" s="67"/>
      <c r="N9" s="67"/>
      <c r="O9" s="67"/>
    </row>
    <row r="10" spans="1:15" ht="12.75">
      <c r="A10" s="221">
        <v>7</v>
      </c>
      <c r="B10" s="233">
        <f aca="true" t="shared" si="0" ref="B10:B16">B9-A10</f>
        <v>176</v>
      </c>
      <c r="C10" s="221">
        <f aca="true" t="shared" si="1" ref="C10:C16">C9+A10</f>
        <v>7</v>
      </c>
      <c r="D10" s="118" t="s">
        <v>477</v>
      </c>
      <c r="E10" s="76" t="s">
        <v>476</v>
      </c>
      <c r="F10" s="76"/>
      <c r="G10" s="85">
        <f>SUM($G$9+$O$3*C10)</f>
        <v>0.14322916666666666</v>
      </c>
      <c r="H10" s="85">
        <f>SUM($H$9+$P$3*C10)</f>
        <v>0.14444444444444443</v>
      </c>
      <c r="I10" s="85">
        <f>SUM($I$9+$Q$3*C10)</f>
        <v>0.14583333333333334</v>
      </c>
      <c r="J10" s="85">
        <f>SUM($J$9+$R$3*C10)</f>
        <v>0.14743589743589744</v>
      </c>
      <c r="K10" s="85">
        <f>SUM($K$9+$S$3*C10)</f>
        <v>0.14930555555555555</v>
      </c>
      <c r="L10" s="79"/>
      <c r="M10" s="67"/>
      <c r="N10" s="67"/>
      <c r="O10" s="67"/>
    </row>
    <row r="11" spans="1:15" ht="12.75">
      <c r="A11" s="221">
        <v>9</v>
      </c>
      <c r="B11" s="233">
        <f t="shared" si="0"/>
        <v>167</v>
      </c>
      <c r="C11" s="221">
        <f t="shared" si="1"/>
        <v>16</v>
      </c>
      <c r="D11" s="118" t="s">
        <v>478</v>
      </c>
      <c r="E11" s="76" t="s">
        <v>476</v>
      </c>
      <c r="F11" s="76"/>
      <c r="G11" s="85">
        <f aca="true" t="shared" si="2" ref="G11:G31">SUM($G$9+$O$3*C11)</f>
        <v>0.16666666666666666</v>
      </c>
      <c r="H11" s="85">
        <f aca="true" t="shared" si="3" ref="H11:H31">SUM($H$9+$P$3*C11)</f>
        <v>0.16944444444444445</v>
      </c>
      <c r="I11" s="85">
        <f aca="true" t="shared" si="4" ref="I11:I31">SUM($I$9+$Q$3*C11)</f>
        <v>0.17261904761904762</v>
      </c>
      <c r="J11" s="85">
        <f aca="true" t="shared" si="5" ref="J11:J31">SUM($J$9+$R$3*C11)</f>
        <v>0.17628205128205127</v>
      </c>
      <c r="K11" s="85">
        <f aca="true" t="shared" si="6" ref="K11:K31">SUM($K$9+$S$3*C11)</f>
        <v>0.18055555555555555</v>
      </c>
      <c r="L11" s="79"/>
      <c r="M11" s="67"/>
      <c r="N11" s="67"/>
      <c r="O11" s="67"/>
    </row>
    <row r="12" spans="1:15" ht="12.75">
      <c r="A12" s="235">
        <v>4.5</v>
      </c>
      <c r="B12" s="233">
        <f t="shared" si="0"/>
        <v>162.5</v>
      </c>
      <c r="C12" s="221">
        <f t="shared" si="1"/>
        <v>20.5</v>
      </c>
      <c r="D12" s="118" t="s">
        <v>479</v>
      </c>
      <c r="E12" s="76" t="s">
        <v>476</v>
      </c>
      <c r="F12" s="76"/>
      <c r="G12" s="85">
        <f t="shared" si="2"/>
        <v>0.17838541666666666</v>
      </c>
      <c r="H12" s="85">
        <f t="shared" si="3"/>
        <v>0.18194444444444444</v>
      </c>
      <c r="I12" s="85">
        <f t="shared" si="4"/>
        <v>0.18601190476190477</v>
      </c>
      <c r="J12" s="85">
        <f t="shared" si="5"/>
        <v>0.1907051282051282</v>
      </c>
      <c r="K12" s="85">
        <f t="shared" si="6"/>
        <v>0.19618055555555555</v>
      </c>
      <c r="L12" s="79"/>
      <c r="M12" s="67"/>
      <c r="N12" s="67"/>
      <c r="O12" s="67"/>
    </row>
    <row r="13" spans="1:15" ht="12.75">
      <c r="A13" s="221">
        <v>6.5</v>
      </c>
      <c r="B13" s="233">
        <f t="shared" si="0"/>
        <v>156</v>
      </c>
      <c r="C13" s="221">
        <f t="shared" si="1"/>
        <v>27</v>
      </c>
      <c r="D13" s="118" t="s">
        <v>480</v>
      </c>
      <c r="E13" s="76" t="s">
        <v>367</v>
      </c>
      <c r="F13" s="76">
        <v>416</v>
      </c>
      <c r="G13" s="85">
        <f t="shared" si="2"/>
        <v>0.1953125</v>
      </c>
      <c r="H13" s="85">
        <f t="shared" si="3"/>
        <v>0.2</v>
      </c>
      <c r="I13" s="85">
        <f t="shared" si="4"/>
        <v>0.20535714285714285</v>
      </c>
      <c r="J13" s="85">
        <f t="shared" si="5"/>
        <v>0.21153846153846154</v>
      </c>
      <c r="K13" s="85">
        <f t="shared" si="6"/>
        <v>0.21875</v>
      </c>
      <c r="L13" s="79"/>
      <c r="M13" s="67"/>
      <c r="N13" s="67"/>
      <c r="O13" s="67"/>
    </row>
    <row r="14" spans="1:15" ht="12.75">
      <c r="A14" s="221">
        <v>7.5</v>
      </c>
      <c r="B14" s="233">
        <f t="shared" si="0"/>
        <v>148.5</v>
      </c>
      <c r="C14" s="221">
        <f t="shared" si="1"/>
        <v>34.5</v>
      </c>
      <c r="D14" s="118" t="s">
        <v>481</v>
      </c>
      <c r="E14" s="76" t="s">
        <v>367</v>
      </c>
      <c r="F14" s="76"/>
      <c r="G14" s="85">
        <f t="shared" si="2"/>
        <v>0.21484375</v>
      </c>
      <c r="H14" s="85">
        <f t="shared" si="3"/>
        <v>0.22083333333333333</v>
      </c>
      <c r="I14" s="85">
        <f t="shared" si="4"/>
        <v>0.22767857142857142</v>
      </c>
      <c r="J14" s="85">
        <f t="shared" si="5"/>
        <v>0.23557692307692307</v>
      </c>
      <c r="K14" s="85">
        <f t="shared" si="6"/>
        <v>0.24479166666666666</v>
      </c>
      <c r="L14" s="56"/>
      <c r="M14" s="67"/>
      <c r="N14" s="67"/>
      <c r="O14" s="67"/>
    </row>
    <row r="15" spans="1:15" ht="12.75">
      <c r="A15" s="221">
        <v>6.5</v>
      </c>
      <c r="B15" s="233">
        <f t="shared" si="0"/>
        <v>142</v>
      </c>
      <c r="C15" s="221">
        <f t="shared" si="1"/>
        <v>41</v>
      </c>
      <c r="D15" s="118" t="s">
        <v>482</v>
      </c>
      <c r="E15" s="76" t="s">
        <v>367</v>
      </c>
      <c r="F15" s="76"/>
      <c r="G15" s="85">
        <f t="shared" si="2"/>
        <v>0.23177083333333331</v>
      </c>
      <c r="H15" s="85">
        <f t="shared" si="3"/>
        <v>0.23888888888888887</v>
      </c>
      <c r="I15" s="85">
        <f t="shared" si="4"/>
        <v>0.24702380952380953</v>
      </c>
      <c r="J15" s="85">
        <f t="shared" si="5"/>
        <v>0.2564102564102564</v>
      </c>
      <c r="K15" s="85">
        <f t="shared" si="6"/>
        <v>0.2673611111111111</v>
      </c>
      <c r="L15" s="56"/>
      <c r="M15" s="67"/>
      <c r="N15" s="67"/>
      <c r="O15" s="67"/>
    </row>
    <row r="16" spans="1:15" ht="12.75">
      <c r="A16" s="221">
        <v>8</v>
      </c>
      <c r="B16" s="233">
        <f t="shared" si="0"/>
        <v>134</v>
      </c>
      <c r="C16" s="221">
        <f t="shared" si="1"/>
        <v>49</v>
      </c>
      <c r="D16" s="118" t="s">
        <v>483</v>
      </c>
      <c r="E16" s="76" t="s">
        <v>367</v>
      </c>
      <c r="F16" s="76"/>
      <c r="G16" s="85">
        <f t="shared" si="2"/>
        <v>0.25260416666666663</v>
      </c>
      <c r="H16" s="85">
        <f t="shared" si="3"/>
        <v>0.26111111111111107</v>
      </c>
      <c r="I16" s="85">
        <f t="shared" si="4"/>
        <v>0.2708333333333333</v>
      </c>
      <c r="J16" s="85">
        <f t="shared" si="5"/>
        <v>0.28205128205128205</v>
      </c>
      <c r="K16" s="85">
        <f t="shared" si="6"/>
        <v>0.29513888888888884</v>
      </c>
      <c r="L16" s="56"/>
      <c r="M16" s="67"/>
      <c r="N16" s="67"/>
      <c r="O16" s="67"/>
    </row>
    <row r="17" spans="1:15" ht="12.75">
      <c r="A17" s="221">
        <v>5</v>
      </c>
      <c r="B17" s="233">
        <f>B16-A17</f>
        <v>129</v>
      </c>
      <c r="C17" s="221">
        <f>C16+A17</f>
        <v>54</v>
      </c>
      <c r="D17" s="118" t="s">
        <v>484</v>
      </c>
      <c r="E17" s="76" t="s">
        <v>485</v>
      </c>
      <c r="F17" s="76"/>
      <c r="G17" s="85">
        <f t="shared" si="2"/>
        <v>0.265625</v>
      </c>
      <c r="H17" s="85">
        <f t="shared" si="3"/>
        <v>0.275</v>
      </c>
      <c r="I17" s="85">
        <f t="shared" si="4"/>
        <v>0.2857142857142857</v>
      </c>
      <c r="J17" s="85">
        <f t="shared" si="5"/>
        <v>0.2980769230769231</v>
      </c>
      <c r="K17" s="85">
        <f t="shared" si="6"/>
        <v>0.3125</v>
      </c>
      <c r="L17" s="56"/>
      <c r="M17" s="67"/>
      <c r="N17" s="67"/>
      <c r="O17" s="67"/>
    </row>
    <row r="18" spans="1:15" ht="12.75">
      <c r="A18" s="221">
        <v>5</v>
      </c>
      <c r="B18" s="233">
        <f aca="true" t="shared" si="7" ref="B18:B30">B17-A18</f>
        <v>124</v>
      </c>
      <c r="C18" s="221">
        <f aca="true" t="shared" si="8" ref="C18:C30">C17+A18</f>
        <v>59</v>
      </c>
      <c r="D18" s="162" t="s">
        <v>486</v>
      </c>
      <c r="E18" s="76" t="s">
        <v>476</v>
      </c>
      <c r="F18" s="76">
        <v>803</v>
      </c>
      <c r="G18" s="85">
        <f t="shared" si="2"/>
        <v>0.2786458333333333</v>
      </c>
      <c r="H18" s="85">
        <f t="shared" si="3"/>
        <v>0.28888888888888886</v>
      </c>
      <c r="I18" s="85">
        <f t="shared" si="4"/>
        <v>0.3005952380952381</v>
      </c>
      <c r="J18" s="85">
        <f t="shared" si="5"/>
        <v>0.3141025641025641</v>
      </c>
      <c r="K18" s="85">
        <f t="shared" si="6"/>
        <v>0.3298611111111111</v>
      </c>
      <c r="L18" s="56"/>
      <c r="M18" s="67"/>
      <c r="N18" s="67"/>
      <c r="O18" s="67"/>
    </row>
    <row r="19" spans="1:15" ht="12.75">
      <c r="A19" s="221">
        <v>4.5</v>
      </c>
      <c r="B19" s="233">
        <f t="shared" si="7"/>
        <v>119.5</v>
      </c>
      <c r="C19" s="221">
        <f t="shared" si="8"/>
        <v>63.5</v>
      </c>
      <c r="D19" s="118" t="s">
        <v>487</v>
      </c>
      <c r="E19" s="76" t="s">
        <v>476</v>
      </c>
      <c r="F19" s="76"/>
      <c r="G19" s="85">
        <f t="shared" si="2"/>
        <v>0.2903645833333333</v>
      </c>
      <c r="H19" s="85">
        <f t="shared" si="3"/>
        <v>0.3013888888888889</v>
      </c>
      <c r="I19" s="85">
        <f t="shared" si="4"/>
        <v>0.31398809523809523</v>
      </c>
      <c r="J19" s="85">
        <f t="shared" si="5"/>
        <v>0.328525641025641</v>
      </c>
      <c r="K19" s="85">
        <f t="shared" si="6"/>
        <v>0.3454861111111111</v>
      </c>
      <c r="L19" s="56"/>
      <c r="M19" s="67"/>
      <c r="N19" s="67"/>
      <c r="O19" s="67"/>
    </row>
    <row r="20" spans="1:15" ht="12.75">
      <c r="A20" s="221">
        <v>2</v>
      </c>
      <c r="B20" s="233">
        <f t="shared" si="7"/>
        <v>117.5</v>
      </c>
      <c r="C20" s="221">
        <f t="shared" si="8"/>
        <v>65.5</v>
      </c>
      <c r="D20" s="118" t="s">
        <v>488</v>
      </c>
      <c r="E20" s="76" t="s">
        <v>258</v>
      </c>
      <c r="F20" s="76"/>
      <c r="G20" s="85">
        <f t="shared" si="2"/>
        <v>0.29557291666666663</v>
      </c>
      <c r="H20" s="85">
        <f t="shared" si="3"/>
        <v>0.30694444444444446</v>
      </c>
      <c r="I20" s="85">
        <f t="shared" si="4"/>
        <v>0.31994047619047616</v>
      </c>
      <c r="J20" s="85">
        <f t="shared" si="5"/>
        <v>0.33493589743589747</v>
      </c>
      <c r="K20" s="85">
        <f t="shared" si="6"/>
        <v>0.3524305555555556</v>
      </c>
      <c r="L20" s="56"/>
      <c r="M20" s="67"/>
      <c r="N20" s="67"/>
      <c r="O20" s="67"/>
    </row>
    <row r="21" spans="1:15" ht="12.75">
      <c r="A21" s="221">
        <v>12</v>
      </c>
      <c r="B21" s="233">
        <f t="shared" si="7"/>
        <v>105.5</v>
      </c>
      <c r="C21" s="221">
        <f t="shared" si="8"/>
        <v>77.5</v>
      </c>
      <c r="D21" s="118" t="s">
        <v>613</v>
      </c>
      <c r="E21" s="76" t="s">
        <v>489</v>
      </c>
      <c r="F21" s="76"/>
      <c r="G21" s="85">
        <f t="shared" si="2"/>
        <v>0.32682291666666663</v>
      </c>
      <c r="H21" s="85">
        <f t="shared" si="3"/>
        <v>0.3402777777777778</v>
      </c>
      <c r="I21" s="85">
        <f t="shared" si="4"/>
        <v>0.35565476190476186</v>
      </c>
      <c r="J21" s="85">
        <f t="shared" si="5"/>
        <v>0.3733974358974359</v>
      </c>
      <c r="K21" s="85">
        <f t="shared" si="6"/>
        <v>0.3940972222222222</v>
      </c>
      <c r="L21" s="56"/>
      <c r="M21" s="67"/>
      <c r="N21" s="67"/>
      <c r="O21" s="67"/>
    </row>
    <row r="22" spans="1:15" ht="12.75">
      <c r="A22" s="221">
        <v>7.5</v>
      </c>
      <c r="B22" s="233">
        <f t="shared" si="7"/>
        <v>98</v>
      </c>
      <c r="C22" s="221">
        <f t="shared" si="8"/>
        <v>85</v>
      </c>
      <c r="D22" s="118" t="s">
        <v>490</v>
      </c>
      <c r="E22" s="76" t="s">
        <v>489</v>
      </c>
      <c r="F22" s="76"/>
      <c r="G22" s="85">
        <f t="shared" si="2"/>
        <v>0.34635416666666663</v>
      </c>
      <c r="H22" s="85">
        <f t="shared" si="3"/>
        <v>0.36111111111111105</v>
      </c>
      <c r="I22" s="85">
        <f t="shared" si="4"/>
        <v>0.37797619047619047</v>
      </c>
      <c r="J22" s="85">
        <f t="shared" si="5"/>
        <v>0.3974358974358974</v>
      </c>
      <c r="K22" s="85">
        <f t="shared" si="6"/>
        <v>0.4201388888888889</v>
      </c>
      <c r="L22" s="56"/>
      <c r="M22" s="67"/>
      <c r="N22" s="67"/>
      <c r="O22" s="67"/>
    </row>
    <row r="23" spans="1:15" ht="12.75">
      <c r="A23" s="221">
        <v>6</v>
      </c>
      <c r="B23" s="233">
        <f>B22-A23</f>
        <v>92</v>
      </c>
      <c r="C23" s="221">
        <f>C22+A23</f>
        <v>91</v>
      </c>
      <c r="D23" s="118" t="s">
        <v>492</v>
      </c>
      <c r="E23" s="76" t="s">
        <v>491</v>
      </c>
      <c r="F23" s="76"/>
      <c r="G23" s="85">
        <f t="shared" si="2"/>
        <v>0.36197916666666663</v>
      </c>
      <c r="H23" s="85">
        <f t="shared" si="3"/>
        <v>0.37777777777777777</v>
      </c>
      <c r="I23" s="85">
        <f t="shared" si="4"/>
        <v>0.3958333333333333</v>
      </c>
      <c r="J23" s="85">
        <f t="shared" si="5"/>
        <v>0.41666666666666663</v>
      </c>
      <c r="K23" s="85">
        <f t="shared" si="6"/>
        <v>0.4409722222222222</v>
      </c>
      <c r="L23" s="56"/>
      <c r="M23" s="67"/>
      <c r="N23" s="67"/>
      <c r="O23" s="67"/>
    </row>
    <row r="24" spans="1:15" ht="12.75">
      <c r="A24" s="221">
        <v>2.5</v>
      </c>
      <c r="B24" s="233">
        <f>B23-A24</f>
        <v>89.5</v>
      </c>
      <c r="C24" s="221">
        <f>C23+A24</f>
        <v>93.5</v>
      </c>
      <c r="D24" s="162" t="s">
        <v>494</v>
      </c>
      <c r="E24" s="76" t="s">
        <v>495</v>
      </c>
      <c r="F24" s="76"/>
      <c r="G24" s="85">
        <f t="shared" si="2"/>
        <v>0.3684895833333333</v>
      </c>
      <c r="H24" s="85">
        <f t="shared" si="3"/>
        <v>0.3847222222222222</v>
      </c>
      <c r="I24" s="85">
        <f t="shared" si="4"/>
        <v>0.40327380952380953</v>
      </c>
      <c r="J24" s="85">
        <f t="shared" si="5"/>
        <v>0.42467948717948717</v>
      </c>
      <c r="K24" s="85">
        <f t="shared" si="6"/>
        <v>0.44965277777777773</v>
      </c>
      <c r="L24" s="56"/>
      <c r="M24" s="67"/>
      <c r="N24" s="67"/>
      <c r="O24" s="67"/>
    </row>
    <row r="25" spans="1:15" ht="12.75">
      <c r="A25" s="221">
        <v>4.5</v>
      </c>
      <c r="B25" s="233">
        <f>B24-A25</f>
        <v>85</v>
      </c>
      <c r="C25" s="221">
        <f>C24+A25</f>
        <v>98</v>
      </c>
      <c r="D25" s="162" t="s">
        <v>493</v>
      </c>
      <c r="E25" s="76" t="s">
        <v>495</v>
      </c>
      <c r="F25" s="76"/>
      <c r="G25" s="85">
        <f t="shared" si="2"/>
        <v>0.3802083333333333</v>
      </c>
      <c r="H25" s="85">
        <f t="shared" si="3"/>
        <v>0.3972222222222222</v>
      </c>
      <c r="I25" s="85">
        <f t="shared" si="4"/>
        <v>0.41666666666666663</v>
      </c>
      <c r="J25" s="85">
        <f t="shared" si="5"/>
        <v>0.4391025641025641</v>
      </c>
      <c r="K25" s="85">
        <f t="shared" si="6"/>
        <v>0.46527777777777773</v>
      </c>
      <c r="L25" s="56"/>
      <c r="M25" s="67"/>
      <c r="N25" s="67"/>
      <c r="O25" s="67"/>
    </row>
    <row r="26" spans="1:15" ht="12.75">
      <c r="A26" s="221">
        <v>4.5</v>
      </c>
      <c r="B26" s="233">
        <f>B25-A26</f>
        <v>80.5</v>
      </c>
      <c r="C26" s="221">
        <f>C25+A26</f>
        <v>102.5</v>
      </c>
      <c r="D26" s="118" t="s">
        <v>614</v>
      </c>
      <c r="E26" s="76" t="s">
        <v>496</v>
      </c>
      <c r="F26" s="76"/>
      <c r="G26" s="85">
        <f t="shared" si="2"/>
        <v>0.3919270833333333</v>
      </c>
      <c r="H26" s="85">
        <f t="shared" si="3"/>
        <v>0.4097222222222222</v>
      </c>
      <c r="I26" s="85">
        <f t="shared" si="4"/>
        <v>0.4300595238095238</v>
      </c>
      <c r="J26" s="85">
        <f t="shared" si="5"/>
        <v>0.453525641025641</v>
      </c>
      <c r="K26" s="85">
        <f t="shared" si="6"/>
        <v>0.48090277777777773</v>
      </c>
      <c r="L26" s="56"/>
      <c r="M26" s="67"/>
      <c r="N26" s="67"/>
      <c r="O26" s="67"/>
    </row>
    <row r="27" spans="1:15" ht="12.75">
      <c r="A27" s="221">
        <v>4</v>
      </c>
      <c r="B27" s="233">
        <f>B26-A27</f>
        <v>76.5</v>
      </c>
      <c r="C27" s="221">
        <f>C26+A27</f>
        <v>106.5</v>
      </c>
      <c r="D27" s="118" t="s">
        <v>497</v>
      </c>
      <c r="E27" s="76" t="s">
        <v>498</v>
      </c>
      <c r="F27" s="76"/>
      <c r="G27" s="85">
        <f t="shared" si="2"/>
        <v>0.40234375</v>
      </c>
      <c r="H27" s="85">
        <f t="shared" si="3"/>
        <v>0.4208333333333333</v>
      </c>
      <c r="I27" s="85">
        <f t="shared" si="4"/>
        <v>0.4419642857142857</v>
      </c>
      <c r="J27" s="85">
        <f t="shared" si="5"/>
        <v>0.46634615384615385</v>
      </c>
      <c r="K27" s="85">
        <f t="shared" si="6"/>
        <v>0.49479166666666663</v>
      </c>
      <c r="L27" s="56"/>
      <c r="M27" s="67"/>
      <c r="N27" s="67"/>
      <c r="O27" s="67"/>
    </row>
    <row r="28" spans="1:15" ht="12.75">
      <c r="A28" s="221">
        <v>1.5</v>
      </c>
      <c r="B28" s="233">
        <f t="shared" si="7"/>
        <v>75</v>
      </c>
      <c r="C28" s="221">
        <f t="shared" si="8"/>
        <v>108</v>
      </c>
      <c r="D28" s="120" t="s">
        <v>500</v>
      </c>
      <c r="E28" s="76" t="s">
        <v>499</v>
      </c>
      <c r="F28" s="76"/>
      <c r="G28" s="85">
        <f t="shared" si="2"/>
        <v>0.40625</v>
      </c>
      <c r="H28" s="85">
        <f t="shared" si="3"/>
        <v>0.425</v>
      </c>
      <c r="I28" s="85">
        <f t="shared" si="4"/>
        <v>0.4464285714285714</v>
      </c>
      <c r="J28" s="85">
        <f t="shared" si="5"/>
        <v>0.47115384615384615</v>
      </c>
      <c r="K28" s="85">
        <f t="shared" si="6"/>
        <v>0.5</v>
      </c>
      <c r="L28" s="66"/>
      <c r="M28" s="67"/>
      <c r="N28" s="67"/>
      <c r="O28" s="67"/>
    </row>
    <row r="29" spans="1:15" ht="12.75">
      <c r="A29" s="221">
        <v>2</v>
      </c>
      <c r="B29" s="233">
        <f t="shared" si="7"/>
        <v>73</v>
      </c>
      <c r="C29" s="221">
        <f t="shared" si="8"/>
        <v>110</v>
      </c>
      <c r="D29" s="118" t="s">
        <v>501</v>
      </c>
      <c r="E29" s="76" t="s">
        <v>499</v>
      </c>
      <c r="F29" s="76">
        <v>609</v>
      </c>
      <c r="G29" s="85">
        <f t="shared" si="2"/>
        <v>0.4114583333333333</v>
      </c>
      <c r="H29" s="85">
        <f t="shared" si="3"/>
        <v>0.4305555555555555</v>
      </c>
      <c r="I29" s="85">
        <f t="shared" si="4"/>
        <v>0.4523809523809524</v>
      </c>
      <c r="J29" s="85">
        <f t="shared" si="5"/>
        <v>0.47756410256410253</v>
      </c>
      <c r="K29" s="85">
        <f t="shared" si="6"/>
        <v>0.5069444444444444</v>
      </c>
      <c r="L29" s="66"/>
      <c r="M29" s="67"/>
      <c r="N29" s="67"/>
      <c r="O29" s="67"/>
    </row>
    <row r="30" spans="1:15" ht="12.75">
      <c r="A30" s="221">
        <v>3</v>
      </c>
      <c r="B30" s="233">
        <f t="shared" si="7"/>
        <v>70</v>
      </c>
      <c r="C30" s="221">
        <f t="shared" si="8"/>
        <v>113</v>
      </c>
      <c r="D30" s="162" t="s">
        <v>502</v>
      </c>
      <c r="E30" s="76" t="s">
        <v>499</v>
      </c>
      <c r="F30" s="76"/>
      <c r="G30" s="85">
        <f t="shared" si="2"/>
        <v>0.4192708333333333</v>
      </c>
      <c r="H30" s="85">
        <f t="shared" si="3"/>
        <v>0.43888888888888883</v>
      </c>
      <c r="I30" s="85">
        <f t="shared" si="4"/>
        <v>0.4613095238095238</v>
      </c>
      <c r="J30" s="85">
        <f t="shared" si="5"/>
        <v>0.48717948717948717</v>
      </c>
      <c r="K30" s="85">
        <f t="shared" si="6"/>
        <v>0.5173611111111112</v>
      </c>
      <c r="L30" s="66"/>
      <c r="M30" s="67"/>
      <c r="N30" s="67"/>
      <c r="O30" s="67"/>
    </row>
    <row r="31" spans="1:15" ht="12" customHeight="1">
      <c r="A31" s="221">
        <v>6</v>
      </c>
      <c r="B31" s="233">
        <f>B30-A31</f>
        <v>64</v>
      </c>
      <c r="C31" s="221">
        <f>C30+A31</f>
        <v>119</v>
      </c>
      <c r="D31" s="248" t="s">
        <v>503</v>
      </c>
      <c r="E31" s="76"/>
      <c r="F31" s="76">
        <v>368</v>
      </c>
      <c r="G31" s="85">
        <f t="shared" si="2"/>
        <v>0.4348958333333333</v>
      </c>
      <c r="H31" s="85">
        <f t="shared" si="3"/>
        <v>0.4555555555555555</v>
      </c>
      <c r="I31" s="85">
        <f t="shared" si="4"/>
        <v>0.47916666666666663</v>
      </c>
      <c r="J31" s="85">
        <f t="shared" si="5"/>
        <v>0.5064102564102564</v>
      </c>
      <c r="K31" s="85">
        <f t="shared" si="6"/>
        <v>0.5381944444444444</v>
      </c>
      <c r="L31" s="66"/>
      <c r="M31" s="67"/>
      <c r="N31" s="67"/>
      <c r="O31" s="67"/>
    </row>
    <row r="32" spans="1:15" ht="12" customHeight="1">
      <c r="A32" s="221"/>
      <c r="B32" s="233"/>
      <c r="C32" s="221"/>
      <c r="D32" s="245" t="s">
        <v>61</v>
      </c>
      <c r="E32" s="76"/>
      <c r="F32" s="76"/>
      <c r="G32" s="85"/>
      <c r="H32" s="85"/>
      <c r="I32" s="85"/>
      <c r="J32" s="85"/>
      <c r="K32" s="85"/>
      <c r="L32" s="66"/>
      <c r="M32" s="67"/>
      <c r="N32" s="67"/>
      <c r="O32" s="67"/>
    </row>
    <row r="33" spans="1:15" ht="12" customHeight="1">
      <c r="A33" s="221">
        <v>0</v>
      </c>
      <c r="B33" s="233">
        <f>B31</f>
        <v>64</v>
      </c>
      <c r="C33" s="221">
        <f>C31</f>
        <v>119</v>
      </c>
      <c r="D33" s="248" t="s">
        <v>503</v>
      </c>
      <c r="E33" s="76" t="s">
        <v>499</v>
      </c>
      <c r="F33" s="76">
        <v>368</v>
      </c>
      <c r="G33" s="78">
        <f>$L$6</f>
        <v>0.5208333333333334</v>
      </c>
      <c r="H33" s="78">
        <f>$L$6</f>
        <v>0.5208333333333334</v>
      </c>
      <c r="I33" s="78">
        <f>$L$6</f>
        <v>0.5208333333333334</v>
      </c>
      <c r="J33" s="78">
        <f>$M$6</f>
        <v>0.5208333333333334</v>
      </c>
      <c r="K33" s="78">
        <f>$M$6</f>
        <v>0.5208333333333334</v>
      </c>
      <c r="L33" s="109">
        <f>A33</f>
        <v>0</v>
      </c>
      <c r="M33" s="67"/>
      <c r="N33" s="67"/>
      <c r="O33" s="67"/>
    </row>
    <row r="34" spans="1:15" ht="12" customHeight="1">
      <c r="A34" s="221">
        <v>3.5</v>
      </c>
      <c r="B34" s="233">
        <f>B33-A34</f>
        <v>60.5</v>
      </c>
      <c r="C34" s="221">
        <f>C33+A34</f>
        <v>122.5</v>
      </c>
      <c r="D34" s="118" t="s">
        <v>504</v>
      </c>
      <c r="E34" s="76" t="s">
        <v>505</v>
      </c>
      <c r="F34" s="76">
        <v>400</v>
      </c>
      <c r="G34" s="85">
        <f aca="true" t="shared" si="9" ref="G34:G45">SUM($G$33+$O$3*L34)</f>
        <v>0.5299479166666667</v>
      </c>
      <c r="H34" s="85">
        <f aca="true" t="shared" si="10" ref="H34:H45">SUM($H$33+$P$3*L34)</f>
        <v>0.5305555555555556</v>
      </c>
      <c r="I34" s="85">
        <f aca="true" t="shared" si="11" ref="I34:I45">SUM($I$33+$Q$3*L34)</f>
        <v>0.53125</v>
      </c>
      <c r="J34" s="85">
        <f aca="true" t="shared" si="12" ref="J34:J45">SUM($J$33+$R$3*L34)</f>
        <v>0.532051282051282</v>
      </c>
      <c r="K34" s="85">
        <f aca="true" t="shared" si="13" ref="K34:K45">SUM($K$33+$S$3*L34)</f>
        <v>0.5329861111111112</v>
      </c>
      <c r="L34" s="49">
        <f>L33+A34</f>
        <v>3.5</v>
      </c>
      <c r="M34" s="67"/>
      <c r="N34" s="67"/>
      <c r="O34" s="67"/>
    </row>
    <row r="35" spans="1:15" ht="12" customHeight="1">
      <c r="A35" s="221">
        <v>4</v>
      </c>
      <c r="B35" s="233">
        <f aca="true" t="shared" si="14" ref="B35:B48">B34-A35</f>
        <v>56.5</v>
      </c>
      <c r="C35" s="221">
        <f aca="true" t="shared" si="15" ref="C35:C48">C34+A35</f>
        <v>126.5</v>
      </c>
      <c r="D35" s="118" t="s">
        <v>506</v>
      </c>
      <c r="E35" s="76" t="s">
        <v>505</v>
      </c>
      <c r="F35" s="76"/>
      <c r="G35" s="85">
        <f t="shared" si="9"/>
        <v>0.5403645833333334</v>
      </c>
      <c r="H35" s="85">
        <f t="shared" si="10"/>
        <v>0.5416666666666667</v>
      </c>
      <c r="I35" s="85">
        <f t="shared" si="11"/>
        <v>0.543154761904762</v>
      </c>
      <c r="J35" s="85">
        <f t="shared" si="12"/>
        <v>0.5448717948717949</v>
      </c>
      <c r="K35" s="85">
        <f t="shared" si="13"/>
        <v>0.546875</v>
      </c>
      <c r="L35" s="49">
        <f aca="true" t="shared" si="16" ref="L35:L44">L34+A35</f>
        <v>7.5</v>
      </c>
      <c r="M35" s="67"/>
      <c r="N35" s="67"/>
      <c r="O35" s="67"/>
    </row>
    <row r="36" spans="1:15" ht="12" customHeight="1">
      <c r="A36" s="221">
        <v>4.5</v>
      </c>
      <c r="B36" s="233">
        <f t="shared" si="14"/>
        <v>52</v>
      </c>
      <c r="C36" s="221">
        <f t="shared" si="15"/>
        <v>131</v>
      </c>
      <c r="D36" s="120" t="s">
        <v>507</v>
      </c>
      <c r="E36" s="76" t="s">
        <v>505</v>
      </c>
      <c r="F36" s="76"/>
      <c r="G36" s="85">
        <f t="shared" si="9"/>
        <v>0.5520833333333334</v>
      </c>
      <c r="H36" s="85">
        <f t="shared" si="10"/>
        <v>0.5541666666666667</v>
      </c>
      <c r="I36" s="85">
        <f t="shared" si="11"/>
        <v>0.5565476190476191</v>
      </c>
      <c r="J36" s="85">
        <f t="shared" si="12"/>
        <v>0.5592948717948718</v>
      </c>
      <c r="K36" s="85">
        <f t="shared" si="13"/>
        <v>0.5625</v>
      </c>
      <c r="L36" s="49">
        <f t="shared" si="16"/>
        <v>12</v>
      </c>
      <c r="M36" s="67"/>
      <c r="N36" s="67"/>
      <c r="O36" s="67"/>
    </row>
    <row r="37" spans="1:15" ht="12" customHeight="1">
      <c r="A37" s="221">
        <v>3</v>
      </c>
      <c r="B37" s="233">
        <f t="shared" si="14"/>
        <v>49</v>
      </c>
      <c r="C37" s="221">
        <f t="shared" si="15"/>
        <v>134</v>
      </c>
      <c r="D37" s="118" t="s">
        <v>508</v>
      </c>
      <c r="E37" s="76" t="s">
        <v>505</v>
      </c>
      <c r="F37" s="76">
        <v>391</v>
      </c>
      <c r="G37" s="85">
        <f t="shared" si="9"/>
        <v>0.5598958333333334</v>
      </c>
      <c r="H37" s="85">
        <f t="shared" si="10"/>
        <v>0.5625</v>
      </c>
      <c r="I37" s="85">
        <f t="shared" si="11"/>
        <v>0.5654761904761905</v>
      </c>
      <c r="J37" s="85">
        <f t="shared" si="12"/>
        <v>0.5689102564102564</v>
      </c>
      <c r="K37" s="85">
        <f t="shared" si="13"/>
        <v>0.5729166666666667</v>
      </c>
      <c r="L37" s="49">
        <f t="shared" si="16"/>
        <v>15</v>
      </c>
      <c r="M37" s="67"/>
      <c r="N37" s="67"/>
      <c r="O37" s="67"/>
    </row>
    <row r="38" spans="1:15" ht="12" customHeight="1">
      <c r="A38" s="221">
        <v>7</v>
      </c>
      <c r="B38" s="233">
        <f t="shared" si="14"/>
        <v>42</v>
      </c>
      <c r="C38" s="221">
        <f t="shared" si="15"/>
        <v>141</v>
      </c>
      <c r="D38" s="118" t="s">
        <v>509</v>
      </c>
      <c r="E38" s="76" t="s">
        <v>505</v>
      </c>
      <c r="F38" s="76"/>
      <c r="G38" s="85">
        <f t="shared" si="9"/>
        <v>0.578125</v>
      </c>
      <c r="H38" s="85">
        <f t="shared" si="10"/>
        <v>0.5819444444444445</v>
      </c>
      <c r="I38" s="85">
        <f t="shared" si="11"/>
        <v>0.5863095238095238</v>
      </c>
      <c r="J38" s="85">
        <f t="shared" si="12"/>
        <v>0.5913461538461539</v>
      </c>
      <c r="K38" s="85">
        <f t="shared" si="13"/>
        <v>0.5972222222222222</v>
      </c>
      <c r="L38" s="49">
        <f t="shared" si="16"/>
        <v>22</v>
      </c>
      <c r="M38" s="67"/>
      <c r="N38" s="67"/>
      <c r="O38" s="67"/>
    </row>
    <row r="39" spans="1:15" ht="12" customHeight="1">
      <c r="A39" s="221">
        <v>5</v>
      </c>
      <c r="B39" s="233">
        <f t="shared" si="14"/>
        <v>37</v>
      </c>
      <c r="C39" s="221">
        <f t="shared" si="15"/>
        <v>146</v>
      </c>
      <c r="D39" s="118" t="s">
        <v>511</v>
      </c>
      <c r="E39" s="76" t="s">
        <v>510</v>
      </c>
      <c r="F39" s="76"/>
      <c r="G39" s="85">
        <f t="shared" si="9"/>
        <v>0.5911458333333334</v>
      </c>
      <c r="H39" s="85">
        <f t="shared" si="10"/>
        <v>0.5958333333333333</v>
      </c>
      <c r="I39" s="85">
        <f t="shared" si="11"/>
        <v>0.6011904761904763</v>
      </c>
      <c r="J39" s="85">
        <f t="shared" si="12"/>
        <v>0.6073717948717949</v>
      </c>
      <c r="K39" s="85">
        <f t="shared" si="13"/>
        <v>0.6145833333333334</v>
      </c>
      <c r="L39" s="49">
        <f t="shared" si="16"/>
        <v>27</v>
      </c>
      <c r="M39" s="67"/>
      <c r="N39" s="67"/>
      <c r="O39" s="67"/>
    </row>
    <row r="40" spans="1:15" ht="12" customHeight="1">
      <c r="A40" s="221">
        <v>6.5</v>
      </c>
      <c r="B40" s="233">
        <f t="shared" si="14"/>
        <v>30.5</v>
      </c>
      <c r="C40" s="221">
        <f t="shared" si="15"/>
        <v>152.5</v>
      </c>
      <c r="D40" s="118" t="s">
        <v>512</v>
      </c>
      <c r="E40" s="76" t="s">
        <v>85</v>
      </c>
      <c r="F40" s="76"/>
      <c r="G40" s="85">
        <f t="shared" si="9"/>
        <v>0.6080729166666667</v>
      </c>
      <c r="H40" s="85">
        <f t="shared" si="10"/>
        <v>0.6138888888888889</v>
      </c>
      <c r="I40" s="85">
        <f t="shared" si="11"/>
        <v>0.6205357142857143</v>
      </c>
      <c r="J40" s="85">
        <f t="shared" si="12"/>
        <v>0.6282051282051282</v>
      </c>
      <c r="K40" s="85">
        <f t="shared" si="13"/>
        <v>0.6371527777777778</v>
      </c>
      <c r="L40" s="49">
        <f t="shared" si="16"/>
        <v>33.5</v>
      </c>
      <c r="M40" s="67"/>
      <c r="N40" s="67"/>
      <c r="O40" s="67"/>
    </row>
    <row r="41" spans="1:15" ht="12" customHeight="1">
      <c r="A41" s="221">
        <v>5.5</v>
      </c>
      <c r="B41" s="233">
        <f t="shared" si="14"/>
        <v>25</v>
      </c>
      <c r="C41" s="221">
        <f t="shared" si="15"/>
        <v>158</v>
      </c>
      <c r="D41" s="162" t="s">
        <v>514</v>
      </c>
      <c r="E41" s="76" t="s">
        <v>513</v>
      </c>
      <c r="F41" s="76"/>
      <c r="G41" s="85">
        <f t="shared" si="9"/>
        <v>0.6223958333333334</v>
      </c>
      <c r="H41" s="85">
        <f t="shared" si="10"/>
        <v>0.6291666666666667</v>
      </c>
      <c r="I41" s="85">
        <f t="shared" si="11"/>
        <v>0.636904761904762</v>
      </c>
      <c r="J41" s="85">
        <f t="shared" si="12"/>
        <v>0.6458333333333334</v>
      </c>
      <c r="K41" s="85">
        <f t="shared" si="13"/>
        <v>0.65625</v>
      </c>
      <c r="L41" s="49">
        <f t="shared" si="16"/>
        <v>39</v>
      </c>
      <c r="M41" s="67"/>
      <c r="N41" s="67"/>
      <c r="O41" s="67"/>
    </row>
    <row r="42" spans="1:15" ht="12.75">
      <c r="A42" s="221">
        <v>1.5</v>
      </c>
      <c r="B42" s="233">
        <f t="shared" si="14"/>
        <v>23.5</v>
      </c>
      <c r="C42" s="221">
        <f t="shared" si="15"/>
        <v>159.5</v>
      </c>
      <c r="D42" s="118" t="s">
        <v>515</v>
      </c>
      <c r="E42" s="76" t="s">
        <v>251</v>
      </c>
      <c r="F42" s="76"/>
      <c r="G42" s="85">
        <f t="shared" si="9"/>
        <v>0.6263020833333334</v>
      </c>
      <c r="H42" s="85">
        <f t="shared" si="10"/>
        <v>0.6333333333333333</v>
      </c>
      <c r="I42" s="85">
        <f t="shared" si="11"/>
        <v>0.6413690476190477</v>
      </c>
      <c r="J42" s="85">
        <f t="shared" si="12"/>
        <v>0.6506410256410257</v>
      </c>
      <c r="K42" s="85">
        <f t="shared" si="13"/>
        <v>0.6614583333333334</v>
      </c>
      <c r="L42" s="49">
        <f t="shared" si="16"/>
        <v>40.5</v>
      </c>
      <c r="M42" s="67"/>
      <c r="N42" s="67"/>
      <c r="O42" s="67"/>
    </row>
    <row r="43" spans="1:15" ht="12.75">
      <c r="A43" s="221">
        <v>1</v>
      </c>
      <c r="B43" s="233">
        <f t="shared" si="14"/>
        <v>22.5</v>
      </c>
      <c r="C43" s="221">
        <f t="shared" si="15"/>
        <v>160.5</v>
      </c>
      <c r="D43" s="118" t="s">
        <v>516</v>
      </c>
      <c r="E43" s="76" t="s">
        <v>85</v>
      </c>
      <c r="F43" s="76">
        <v>331</v>
      </c>
      <c r="G43" s="85">
        <f t="shared" si="9"/>
        <v>0.62890625</v>
      </c>
      <c r="H43" s="85">
        <f t="shared" si="10"/>
        <v>0.6361111111111112</v>
      </c>
      <c r="I43" s="85">
        <f t="shared" si="11"/>
        <v>0.6443452380952381</v>
      </c>
      <c r="J43" s="85">
        <f t="shared" si="12"/>
        <v>0.6538461538461539</v>
      </c>
      <c r="K43" s="85">
        <f t="shared" si="13"/>
        <v>0.6649305555555556</v>
      </c>
      <c r="L43" s="49">
        <f t="shared" si="16"/>
        <v>41.5</v>
      </c>
      <c r="M43" s="67"/>
      <c r="N43" s="67"/>
      <c r="O43" s="67"/>
    </row>
    <row r="44" spans="1:15" ht="12.75">
      <c r="A44" s="221">
        <v>5</v>
      </c>
      <c r="B44" s="233">
        <f t="shared" si="14"/>
        <v>17.5</v>
      </c>
      <c r="C44" s="221">
        <f t="shared" si="15"/>
        <v>165.5</v>
      </c>
      <c r="D44" s="118" t="s">
        <v>517</v>
      </c>
      <c r="E44" s="76" t="s">
        <v>85</v>
      </c>
      <c r="F44" s="76"/>
      <c r="G44" s="85">
        <f t="shared" si="9"/>
        <v>0.6419270833333334</v>
      </c>
      <c r="H44" s="85">
        <f t="shared" si="10"/>
        <v>0.65</v>
      </c>
      <c r="I44" s="85">
        <f t="shared" si="11"/>
        <v>0.6592261904761905</v>
      </c>
      <c r="J44" s="85">
        <f t="shared" si="12"/>
        <v>0.6698717948717949</v>
      </c>
      <c r="K44" s="85">
        <f t="shared" si="13"/>
        <v>0.6822916666666667</v>
      </c>
      <c r="L44" s="49">
        <f t="shared" si="16"/>
        <v>46.5</v>
      </c>
      <c r="M44" s="67"/>
      <c r="N44" s="67"/>
      <c r="O44" s="67"/>
    </row>
    <row r="45" spans="1:15" ht="12.75">
      <c r="A45" s="221">
        <v>1.5</v>
      </c>
      <c r="B45" s="233">
        <f t="shared" si="14"/>
        <v>16</v>
      </c>
      <c r="C45" s="221">
        <f t="shared" si="15"/>
        <v>167</v>
      </c>
      <c r="D45" s="118" t="s">
        <v>518</v>
      </c>
      <c r="E45" s="76" t="s">
        <v>85</v>
      </c>
      <c r="F45" s="76"/>
      <c r="G45" s="85">
        <f t="shared" si="9"/>
        <v>0.6458333333333334</v>
      </c>
      <c r="H45" s="85">
        <f t="shared" si="10"/>
        <v>0.6541666666666667</v>
      </c>
      <c r="I45" s="85">
        <f t="shared" si="11"/>
        <v>0.6636904761904763</v>
      </c>
      <c r="J45" s="85">
        <f t="shared" si="12"/>
        <v>0.6746794871794872</v>
      </c>
      <c r="K45" s="85">
        <f t="shared" si="13"/>
        <v>0.6875</v>
      </c>
      <c r="L45" s="49">
        <f>L44+A45</f>
        <v>48</v>
      </c>
      <c r="M45" s="67"/>
      <c r="N45" s="67"/>
      <c r="O45" s="67"/>
    </row>
    <row r="46" spans="1:15" ht="12.75">
      <c r="A46" s="221">
        <v>8</v>
      </c>
      <c r="B46" s="233">
        <f t="shared" si="14"/>
        <v>8</v>
      </c>
      <c r="C46" s="221">
        <f t="shared" si="15"/>
        <v>175</v>
      </c>
      <c r="D46" s="118" t="s">
        <v>519</v>
      </c>
      <c r="E46" s="76" t="s">
        <v>85</v>
      </c>
      <c r="F46" s="76"/>
      <c r="G46" s="85">
        <f>SUM($G$33+$O$3*L46)</f>
        <v>0.6666666666666667</v>
      </c>
      <c r="H46" s="85">
        <f>SUM($H$33+$P$3*L46)</f>
        <v>0.6763888888888889</v>
      </c>
      <c r="I46" s="85">
        <f>SUM($I$33+$Q$3*L46)</f>
        <v>0.6875</v>
      </c>
      <c r="J46" s="85">
        <f>SUM($J$33+$R$3*L46)</f>
        <v>0.7003205128205129</v>
      </c>
      <c r="K46" s="85">
        <f>SUM($K$33+$S$3*L46)</f>
        <v>0.7152777777777778</v>
      </c>
      <c r="L46" s="49">
        <f>L45+A46</f>
        <v>56</v>
      </c>
      <c r="M46" s="67"/>
      <c r="N46" s="67"/>
      <c r="O46" s="67"/>
    </row>
    <row r="47" spans="1:15" ht="12.75">
      <c r="A47" s="221">
        <v>4</v>
      </c>
      <c r="B47" s="233">
        <f t="shared" si="14"/>
        <v>4</v>
      </c>
      <c r="C47" s="221">
        <f t="shared" si="15"/>
        <v>179</v>
      </c>
      <c r="D47" s="118" t="s">
        <v>521</v>
      </c>
      <c r="E47" s="76" t="s">
        <v>520</v>
      </c>
      <c r="F47" s="76">
        <v>422</v>
      </c>
      <c r="G47" s="85">
        <f>SUM($G$33+$O$3*L47)</f>
        <v>0.6770833333333334</v>
      </c>
      <c r="H47" s="85">
        <f>SUM($H$33+$P$3*L47)</f>
        <v>0.6875</v>
      </c>
      <c r="I47" s="85">
        <f>SUM($I$33+$Q$3*L47)</f>
        <v>0.6994047619047619</v>
      </c>
      <c r="J47" s="85">
        <f>SUM($J$33+$R$3*L47)</f>
        <v>0.7131410256410257</v>
      </c>
      <c r="K47" s="85">
        <f>SUM($K$33+$S$3*L47)</f>
        <v>0.7291666666666667</v>
      </c>
      <c r="L47" s="49">
        <f>L46+A47</f>
        <v>60</v>
      </c>
      <c r="M47" s="67"/>
      <c r="N47" s="67"/>
      <c r="O47" s="67"/>
    </row>
    <row r="48" spans="1:15" ht="12.75">
      <c r="A48" s="221">
        <v>4</v>
      </c>
      <c r="B48" s="233">
        <f t="shared" si="14"/>
        <v>0</v>
      </c>
      <c r="C48" s="221">
        <f t="shared" si="15"/>
        <v>183</v>
      </c>
      <c r="D48" s="248" t="s">
        <v>146</v>
      </c>
      <c r="E48" s="116"/>
      <c r="F48" s="76">
        <v>405</v>
      </c>
      <c r="G48" s="85">
        <f>SUM($G$33+$O$3*L48)</f>
        <v>0.6875</v>
      </c>
      <c r="H48" s="85">
        <f>SUM($H$33+$P$3*L48)</f>
        <v>0.6986111111111111</v>
      </c>
      <c r="I48" s="85">
        <f>SUM($I$33+$Q$3*L48)</f>
        <v>0.7113095238095238</v>
      </c>
      <c r="J48" s="85">
        <f>SUM($J$33+$R$3*L48)</f>
        <v>0.7259615384615385</v>
      </c>
      <c r="K48" s="85">
        <f>SUM($K$33+$S$3*L48)</f>
        <v>0.7430555555555556</v>
      </c>
      <c r="L48" s="49">
        <f>L47+A48</f>
        <v>64</v>
      </c>
      <c r="M48" s="67"/>
      <c r="N48" s="56"/>
      <c r="O48" s="56"/>
    </row>
    <row r="49" spans="1:15" ht="12.75">
      <c r="A49" s="221"/>
      <c r="B49" s="256"/>
      <c r="C49" s="221"/>
      <c r="D49" s="257"/>
      <c r="E49" s="116"/>
      <c r="F49" s="76"/>
      <c r="G49" s="76"/>
      <c r="H49" s="85"/>
      <c r="I49" s="85"/>
      <c r="J49" s="85"/>
      <c r="K49" s="85"/>
      <c r="L49" s="49"/>
      <c r="M49" s="67"/>
      <c r="N49" s="56"/>
      <c r="O49" s="56"/>
    </row>
    <row r="50" spans="1:15" ht="12.75">
      <c r="A50" s="229"/>
      <c r="B50" s="256"/>
      <c r="C50" s="221"/>
      <c r="D50" s="257"/>
      <c r="E50" s="116"/>
      <c r="F50" s="117"/>
      <c r="G50" s="117"/>
      <c r="H50" s="85"/>
      <c r="I50" s="85"/>
      <c r="J50" s="85"/>
      <c r="K50" s="85"/>
      <c r="L50" s="49"/>
      <c r="M50" s="67"/>
      <c r="N50" s="56"/>
      <c r="O50" s="56"/>
    </row>
    <row r="51" spans="1:15" ht="12.75">
      <c r="A51" s="229"/>
      <c r="B51" s="256"/>
      <c r="C51" s="221"/>
      <c r="D51" s="257"/>
      <c r="E51" s="116"/>
      <c r="F51" s="117"/>
      <c r="G51" s="117"/>
      <c r="H51" s="85"/>
      <c r="I51" s="85"/>
      <c r="J51" s="85"/>
      <c r="K51" s="85"/>
      <c r="L51" s="49"/>
      <c r="M51" s="67"/>
      <c r="N51" s="56"/>
      <c r="O51" s="56"/>
    </row>
    <row r="52" spans="1:15" ht="12.75">
      <c r="A52" s="229"/>
      <c r="B52" s="256"/>
      <c r="C52" s="221"/>
      <c r="D52" s="257"/>
      <c r="E52" s="116"/>
      <c r="F52" s="117"/>
      <c r="G52" s="117"/>
      <c r="H52" s="85"/>
      <c r="I52" s="85"/>
      <c r="J52" s="85"/>
      <c r="K52" s="85"/>
      <c r="L52" s="49"/>
      <c r="M52" s="67"/>
      <c r="N52" s="56"/>
      <c r="O52" s="56"/>
    </row>
    <row r="53" spans="1:15" ht="12.75">
      <c r="A53" s="229"/>
      <c r="B53" s="256"/>
      <c r="C53" s="221"/>
      <c r="D53" s="257"/>
      <c r="E53" s="116"/>
      <c r="F53" s="117"/>
      <c r="G53" s="117"/>
      <c r="H53" s="85"/>
      <c r="I53" s="85"/>
      <c r="J53" s="85"/>
      <c r="K53" s="85"/>
      <c r="L53" s="49"/>
      <c r="M53" s="67"/>
      <c r="N53" s="56"/>
      <c r="O53" s="56"/>
    </row>
    <row r="54" spans="1:15" ht="12.75">
      <c r="A54" s="229"/>
      <c r="B54" s="256"/>
      <c r="C54" s="221"/>
      <c r="D54" s="257"/>
      <c r="E54" s="116"/>
      <c r="F54" s="117"/>
      <c r="G54" s="117"/>
      <c r="H54" s="85"/>
      <c r="I54" s="85"/>
      <c r="J54" s="85"/>
      <c r="K54" s="85"/>
      <c r="L54" s="49"/>
      <c r="M54" s="67"/>
      <c r="N54" s="56"/>
      <c r="O54" s="56"/>
    </row>
    <row r="55" spans="1:15" ht="12.75">
      <c r="A55" s="229"/>
      <c r="B55" s="256"/>
      <c r="C55" s="221"/>
      <c r="D55" s="257"/>
      <c r="E55" s="116"/>
      <c r="F55" s="117"/>
      <c r="G55" s="117"/>
      <c r="H55" s="85"/>
      <c r="I55" s="85"/>
      <c r="J55" s="85"/>
      <c r="K55" s="85"/>
      <c r="L55" s="49"/>
      <c r="M55" s="67"/>
      <c r="N55" s="56"/>
      <c r="O55" s="56"/>
    </row>
    <row r="56" spans="1:15" ht="12.75">
      <c r="A56" s="229"/>
      <c r="B56" s="256"/>
      <c r="C56" s="221"/>
      <c r="D56" s="257"/>
      <c r="E56" s="116"/>
      <c r="F56" s="117"/>
      <c r="G56" s="117"/>
      <c r="H56" s="85"/>
      <c r="I56" s="85"/>
      <c r="J56" s="85"/>
      <c r="K56" s="85"/>
      <c r="L56" s="49"/>
      <c r="M56" s="67"/>
      <c r="N56" s="56"/>
      <c r="O56" s="56"/>
    </row>
    <row r="57" spans="1:15" ht="12.75">
      <c r="A57" s="229"/>
      <c r="B57" s="256"/>
      <c r="C57" s="221"/>
      <c r="D57" s="257"/>
      <c r="E57" s="116"/>
      <c r="F57" s="117"/>
      <c r="G57" s="117"/>
      <c r="H57" s="85"/>
      <c r="I57" s="85"/>
      <c r="J57" s="85"/>
      <c r="K57" s="85"/>
      <c r="L57" s="49"/>
      <c r="M57" s="67"/>
      <c r="N57" s="56"/>
      <c r="O57" s="56"/>
    </row>
    <row r="58" spans="1:15" ht="12.75">
      <c r="A58" s="229"/>
      <c r="B58" s="256"/>
      <c r="C58" s="221"/>
      <c r="D58" s="257"/>
      <c r="E58" s="116"/>
      <c r="F58" s="117"/>
      <c r="G58" s="117"/>
      <c r="H58" s="85"/>
      <c r="I58" s="85"/>
      <c r="J58" s="85"/>
      <c r="K58" s="85"/>
      <c r="L58" s="49"/>
      <c r="M58" s="67"/>
      <c r="N58" s="56"/>
      <c r="O58" s="56"/>
    </row>
    <row r="59" spans="1:15" ht="12.75">
      <c r="A59" s="229"/>
      <c r="B59" s="256"/>
      <c r="C59" s="221"/>
      <c r="D59" s="257"/>
      <c r="E59" s="116"/>
      <c r="F59" s="117"/>
      <c r="G59" s="117"/>
      <c r="H59" s="85"/>
      <c r="I59" s="85"/>
      <c r="J59" s="85"/>
      <c r="K59" s="85"/>
      <c r="L59" s="49"/>
      <c r="M59" s="67"/>
      <c r="N59" s="56"/>
      <c r="O59" s="56"/>
    </row>
    <row r="60" spans="1:15" ht="12.75">
      <c r="A60" s="229"/>
      <c r="B60" s="256"/>
      <c r="C60" s="221"/>
      <c r="D60" s="257"/>
      <c r="E60" s="116"/>
      <c r="F60" s="117"/>
      <c r="G60" s="117"/>
      <c r="H60" s="85"/>
      <c r="I60" s="85"/>
      <c r="J60" s="85"/>
      <c r="K60" s="85"/>
      <c r="L60" s="49"/>
      <c r="M60" s="67"/>
      <c r="N60" s="56"/>
      <c r="O60" s="56"/>
    </row>
    <row r="61" spans="2:11" ht="12.75">
      <c r="B61" s="213"/>
      <c r="C61" s="213"/>
      <c r="D61" s="58"/>
      <c r="E61" s="57"/>
      <c r="F61" s="57"/>
      <c r="G61" s="57"/>
      <c r="H61" s="52"/>
      <c r="I61" s="52"/>
      <c r="J61" s="52"/>
      <c r="K61" s="132"/>
    </row>
    <row r="62" spans="4:11" ht="12.75">
      <c r="D62" s="58"/>
      <c r="E62" s="57"/>
      <c r="F62" s="57"/>
      <c r="G62" s="57"/>
      <c r="H62" s="52"/>
      <c r="I62" s="52"/>
      <c r="J62" s="52"/>
      <c r="K62" s="132"/>
    </row>
    <row r="63" spans="3:10" ht="12.75">
      <c r="C63" s="232"/>
      <c r="D63" s="58"/>
      <c r="E63" s="77"/>
      <c r="F63" s="77"/>
      <c r="G63" s="77"/>
      <c r="H63" s="149"/>
      <c r="I63" s="149"/>
      <c r="J63" s="149"/>
    </row>
    <row r="64" spans="2:10" ht="12.75">
      <c r="B64" s="232"/>
      <c r="C64" s="232"/>
      <c r="D64" s="141"/>
      <c r="E64" s="98"/>
      <c r="F64" s="98"/>
      <c r="G64" s="98"/>
      <c r="H64" s="149"/>
      <c r="I64" s="149"/>
      <c r="J64" s="149"/>
    </row>
    <row r="65" spans="2:10" ht="12.75">
      <c r="B65" s="232"/>
      <c r="C65" s="232"/>
      <c r="D65" s="141"/>
      <c r="E65" s="98"/>
      <c r="F65" s="98"/>
      <c r="G65" s="98"/>
      <c r="H65" s="154"/>
      <c r="I65" s="154"/>
      <c r="J65" s="154"/>
    </row>
    <row r="66" spans="2:10" ht="12.75">
      <c r="B66" s="232"/>
      <c r="C66" s="232"/>
      <c r="D66" s="141"/>
      <c r="E66" s="77"/>
      <c r="F66" s="77"/>
      <c r="G66" s="77"/>
      <c r="H66" s="136"/>
      <c r="I66" s="136"/>
      <c r="J66" s="136"/>
    </row>
    <row r="67" spans="2:10" ht="12.75">
      <c r="B67" s="213"/>
      <c r="C67" s="232"/>
      <c r="D67" s="141"/>
      <c r="E67" s="77"/>
      <c r="F67" s="77"/>
      <c r="G67" s="77"/>
      <c r="H67" s="136"/>
      <c r="I67" s="136"/>
      <c r="J67" s="136"/>
    </row>
    <row r="68" spans="2:11" ht="12.75">
      <c r="B68" s="213"/>
      <c r="C68" s="213"/>
      <c r="D68" s="58"/>
      <c r="E68" s="57"/>
      <c r="F68" s="57"/>
      <c r="G68" s="57"/>
      <c r="H68" s="52"/>
      <c r="I68" s="52"/>
      <c r="J68" s="52"/>
      <c r="K68" s="132"/>
    </row>
    <row r="69" spans="2:10" ht="12.75">
      <c r="B69" s="213"/>
      <c r="C69" s="232"/>
      <c r="D69" s="135"/>
      <c r="E69" s="77"/>
      <c r="F69" s="77"/>
      <c r="G69" s="77"/>
      <c r="H69" s="136"/>
      <c r="I69" s="136"/>
      <c r="J69" s="136"/>
    </row>
    <row r="70" spans="2:10" ht="12.75">
      <c r="B70" s="213"/>
      <c r="C70" s="232"/>
      <c r="D70" s="135"/>
      <c r="E70" s="77"/>
      <c r="F70" s="77"/>
      <c r="G70" s="77"/>
      <c r="H70" s="136"/>
      <c r="I70" s="136"/>
      <c r="J70" s="136"/>
    </row>
    <row r="71" spans="2:10" ht="12.75">
      <c r="B71" s="232"/>
      <c r="C71" s="232"/>
      <c r="D71" s="135"/>
      <c r="E71" s="77"/>
      <c r="F71" s="77"/>
      <c r="G71" s="77"/>
      <c r="H71" s="136"/>
      <c r="I71" s="136"/>
      <c r="J71" s="136"/>
    </row>
    <row r="72" spans="2:10" ht="12.75">
      <c r="B72" s="232"/>
      <c r="C72" s="232"/>
      <c r="D72" s="135"/>
      <c r="E72" s="77"/>
      <c r="F72" s="77"/>
      <c r="G72" s="77"/>
      <c r="H72" s="136"/>
      <c r="I72" s="136"/>
      <c r="J72" s="136"/>
    </row>
    <row r="73" spans="2:10" ht="12.75">
      <c r="B73" s="232"/>
      <c r="C73" s="232"/>
      <c r="D73" s="135"/>
      <c r="E73" s="77"/>
      <c r="F73" s="77"/>
      <c r="G73" s="77"/>
      <c r="H73" s="136"/>
      <c r="I73" s="136"/>
      <c r="J73" s="136"/>
    </row>
    <row r="74" spans="2:10" ht="12.75">
      <c r="B74" s="232"/>
      <c r="C74" s="232"/>
      <c r="D74" s="138"/>
      <c r="E74" s="77"/>
      <c r="F74" s="77"/>
      <c r="G74" s="77"/>
      <c r="H74" s="136"/>
      <c r="I74" s="136"/>
      <c r="J74" s="136"/>
    </row>
    <row r="75" spans="2:10" ht="12.75">
      <c r="B75" s="230"/>
      <c r="C75" s="230"/>
      <c r="D75" s="58"/>
      <c r="E75" s="57"/>
      <c r="F75" s="57"/>
      <c r="G75" s="57"/>
      <c r="H75" s="139"/>
      <c r="I75" s="139"/>
      <c r="J75" s="139"/>
    </row>
    <row r="76" spans="2:10" ht="12.75">
      <c r="B76" s="230"/>
      <c r="C76" s="230"/>
      <c r="D76" s="58"/>
      <c r="E76" s="57"/>
      <c r="F76" s="57"/>
      <c r="G76" s="57"/>
      <c r="H76" s="139"/>
      <c r="I76" s="139"/>
      <c r="J76" s="139"/>
    </row>
    <row r="77" spans="2:10" ht="12.75">
      <c r="B77" s="213"/>
      <c r="C77" s="230"/>
      <c r="D77" s="58"/>
      <c r="E77" s="57"/>
      <c r="F77" s="57"/>
      <c r="G77" s="57"/>
      <c r="H77" s="139"/>
      <c r="I77" s="139"/>
      <c r="J77" s="139"/>
    </row>
    <row r="79" spans="2:10" ht="12.75">
      <c r="B79" s="230"/>
      <c r="C79" s="230"/>
      <c r="D79" s="141"/>
      <c r="E79" s="57"/>
      <c r="F79" s="57"/>
      <c r="G79" s="57"/>
      <c r="H79" s="139"/>
      <c r="I79" s="139"/>
      <c r="J79" s="139"/>
    </row>
    <row r="80" spans="2:10" ht="12.75">
      <c r="B80" s="230"/>
      <c r="C80" s="230"/>
      <c r="D80" s="58"/>
      <c r="E80" s="57"/>
      <c r="F80" s="57"/>
      <c r="G80" s="57"/>
      <c r="H80" s="139"/>
      <c r="I80" s="139"/>
      <c r="J80" s="139"/>
    </row>
    <row r="81" spans="2:10" ht="12.75">
      <c r="B81" s="230"/>
      <c r="C81" s="230"/>
      <c r="D81" s="58"/>
      <c r="E81" s="57"/>
      <c r="F81" s="57"/>
      <c r="G81" s="57"/>
      <c r="H81" s="139"/>
      <c r="I81" s="139"/>
      <c r="J81" s="139"/>
    </row>
    <row r="82" spans="2:10" ht="12.75">
      <c r="B82" s="230"/>
      <c r="C82" s="230"/>
      <c r="D82" s="58"/>
      <c r="E82" s="57"/>
      <c r="F82" s="57"/>
      <c r="G82" s="57"/>
      <c r="H82" s="139"/>
      <c r="I82" s="139"/>
      <c r="J82" s="139"/>
    </row>
    <row r="83" spans="2:10" ht="12.75">
      <c r="B83" s="230"/>
      <c r="C83" s="230"/>
      <c r="D83" s="142"/>
      <c r="E83" s="57"/>
      <c r="F83" s="50"/>
      <c r="G83" s="50"/>
      <c r="H83" s="139"/>
      <c r="I83" s="139"/>
      <c r="J83" s="139"/>
    </row>
    <row r="84" spans="2:10" ht="12.75">
      <c r="B84" s="230"/>
      <c r="C84" s="230"/>
      <c r="D84" s="58"/>
      <c r="E84" s="57"/>
      <c r="F84" s="57"/>
      <c r="G84" s="57"/>
      <c r="H84" s="139"/>
      <c r="I84" s="139"/>
      <c r="J84" s="139"/>
    </row>
    <row r="85" spans="2:10" ht="12.75">
      <c r="B85" s="213"/>
      <c r="C85" s="230"/>
      <c r="D85" s="58"/>
      <c r="E85" s="57"/>
      <c r="F85" s="57"/>
      <c r="G85" s="57"/>
      <c r="H85" s="52"/>
      <c r="I85" s="52"/>
      <c r="J85" s="52"/>
    </row>
    <row r="86" spans="2:11" ht="12.75">
      <c r="B86" s="230"/>
      <c r="C86" s="230"/>
      <c r="D86" s="58"/>
      <c r="E86" s="57"/>
      <c r="F86" s="57"/>
      <c r="G86" s="57"/>
      <c r="H86" s="139"/>
      <c r="I86" s="139"/>
      <c r="J86" s="139"/>
      <c r="K86" s="132"/>
    </row>
    <row r="87" spans="2:11" ht="12.75">
      <c r="B87" s="230"/>
      <c r="C87" s="230"/>
      <c r="D87" s="142"/>
      <c r="E87" s="57"/>
      <c r="F87" s="50"/>
      <c r="G87" s="50"/>
      <c r="H87" s="139"/>
      <c r="I87" s="139"/>
      <c r="J87" s="139"/>
      <c r="K87" s="132"/>
    </row>
    <row r="88" spans="2:11" ht="12.75">
      <c r="B88" s="213"/>
      <c r="C88" s="213"/>
      <c r="D88" s="58"/>
      <c r="E88" s="57"/>
      <c r="F88" s="57"/>
      <c r="G88" s="57"/>
      <c r="H88" s="139"/>
      <c r="I88" s="139"/>
      <c r="J88" s="139"/>
      <c r="K88" s="132"/>
    </row>
  </sheetData>
  <mergeCells count="6">
    <mergeCell ref="G6:K6"/>
    <mergeCell ref="L1:M1"/>
    <mergeCell ref="B1:K1"/>
    <mergeCell ref="B2:K2"/>
    <mergeCell ref="B3:K3"/>
    <mergeCell ref="B4:K4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orientation="portrait" paperSize="9" scale="89" r:id="rId1"/>
  <headerFooter alignWithMargins="0">
    <oddFooter>&amp;L&amp;F   &amp;D  &amp;T&amp;C&amp;"Arial,Gras"&amp;12Itinéraire definitif au 20/06/05&amp;RLes communes en lettres
majuscules sont des chefs-lieux
de cantons, sous-préfectures
ou préfectures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 CHARRIER</dc:creator>
  <cp:keywords/>
  <dc:description/>
  <cp:lastModifiedBy> </cp:lastModifiedBy>
  <cp:lastPrinted>2005-06-15T18:51:15Z</cp:lastPrinted>
  <dcterms:created xsi:type="dcterms:W3CDTF">1999-08-11T15:43:53Z</dcterms:created>
  <dcterms:modified xsi:type="dcterms:W3CDTF">2005-07-10T09:42:09Z</dcterms:modified>
  <cp:category/>
  <cp:version/>
  <cp:contentType/>
  <cp:contentStatus/>
</cp:coreProperties>
</file>